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45" windowWidth="14400" windowHeight="9555" tabRatio="869"/>
  </bookViews>
  <sheets>
    <sheet name="Cover sheet" sheetId="15" r:id="rId1"/>
    <sheet name="Description &amp; instructions" sheetId="16" r:id="rId2"/>
    <sheet name="Source data" sheetId="14" r:id="rId3"/>
    <sheet name="Figure 17" sheetId="11" r:id="rId4"/>
    <sheet name="Figure 18" sheetId="12" r:id="rId5"/>
    <sheet name="Figure 19" sheetId="5" r:id="rId6"/>
    <sheet name="Figure 20" sheetId="8" r:id="rId7"/>
    <sheet name="Table 34" sheetId="13" r:id="rId8"/>
    <sheet name="NSS - BBB+ only" sheetId="3" r:id="rId9"/>
  </sheets>
  <definedNames>
    <definedName name="Beta1" localSheetId="3">'Figure 17'!$P$31</definedName>
    <definedName name="Beta1" localSheetId="4">'Figure 18'!$P$31</definedName>
    <definedName name="Beta1" localSheetId="5">'Figure 19'!$P$31</definedName>
    <definedName name="beta1" localSheetId="6">'Figure 20'!$P$31</definedName>
    <definedName name="Beta1" localSheetId="8">'NSS - BBB+ only'!$L$6</definedName>
    <definedName name="Beta2" localSheetId="3">'Figure 17'!$P$32</definedName>
    <definedName name="Beta2" localSheetId="4">'Figure 18'!$P$32</definedName>
    <definedName name="Beta2" localSheetId="5">'Figure 19'!$P$32</definedName>
    <definedName name="beta2" localSheetId="6">'Figure 20'!$P$32</definedName>
    <definedName name="Beta2" localSheetId="8">'NSS - BBB+ only'!$L$7</definedName>
    <definedName name="Beta3" localSheetId="3">'Figure 17'!$P$33</definedName>
    <definedName name="Beta3" localSheetId="4">'Figure 18'!$P$33</definedName>
    <definedName name="Beta3" localSheetId="5">'Figure 19'!$P$33</definedName>
    <definedName name="beta3" localSheetId="6">'Figure 20'!$P$33</definedName>
    <definedName name="Beta3" localSheetId="8">'NSS - BBB+ only'!$L$8</definedName>
    <definedName name="Beta4" localSheetId="3">'Figure 17'!$P$34</definedName>
    <definedName name="Beta4" localSheetId="4">'Figure 18'!$P$34</definedName>
    <definedName name="Beta4" localSheetId="5">'Figure 19'!$P$34</definedName>
    <definedName name="beta4" localSheetId="6">'Figure 20'!$P$34</definedName>
    <definedName name="Beta4" localSheetId="8">'NSS - BBB+ only'!$L$9</definedName>
    <definedName name="Beta5" localSheetId="3">'Figure 17'!$P$35</definedName>
    <definedName name="Beta5" localSheetId="4">'Figure 18'!$P$35</definedName>
    <definedName name="Beta5" localSheetId="5">'Figure 19'!$P$35</definedName>
    <definedName name="beta5" localSheetId="6">'Figure 20'!$P$35</definedName>
    <definedName name="Beta5" localSheetId="8">'NSS - BBB+ only'!$L$10</definedName>
    <definedName name="Beta6" localSheetId="3">'Figure 17'!$P$36</definedName>
    <definedName name="Beta6" localSheetId="4">'Figure 18'!$P$36</definedName>
    <definedName name="Beta6" localSheetId="5">'Figure 19'!$P$36</definedName>
    <definedName name="beta6" localSheetId="6">'Figure 20'!$P$36</definedName>
    <definedName name="Beta6" localSheetId="8">'NSS - BBB+ only'!$L$11</definedName>
    <definedName name="Lambda1" localSheetId="3">'Figure 17'!$P$37</definedName>
    <definedName name="Lambda1" localSheetId="4">'Figure 18'!$P$37</definedName>
    <definedName name="Lambda1" localSheetId="5">'Figure 19'!$P$37</definedName>
    <definedName name="lambda1" localSheetId="6">'Figure 20'!$P$37</definedName>
    <definedName name="Lambda1" localSheetId="8">'NSS - BBB+ only'!$L$12</definedName>
    <definedName name="Lambda2" localSheetId="3">'Figure 17'!$P$38</definedName>
    <definedName name="Lambda2" localSheetId="4">'Figure 18'!$P$38</definedName>
    <definedName name="Lambda2" localSheetId="5">'Figure 19'!$P$38</definedName>
    <definedName name="lambda2" localSheetId="6">'Figure 20'!$P$38</definedName>
    <definedName name="Lambda2" localSheetId="8">'NSS - BBB+ only'!$L$13</definedName>
    <definedName name="solver_adj" localSheetId="3" hidden="1">'Figure 17'!$P$31:$P$38</definedName>
    <definedName name="solver_adj" localSheetId="4" hidden="1">'Figure 18'!$P$31:$P$38</definedName>
    <definedName name="solver_adj" localSheetId="5" hidden="1">'Figure 19'!$P$31:$P$38</definedName>
    <definedName name="solver_adj" localSheetId="6" hidden="1">'Figure 20'!$P$31:$P$38</definedName>
    <definedName name="solver_adj" localSheetId="8" hidden="1">'NSS - BBB+ only'!$L$6:$L$13</definedName>
    <definedName name="solver_cvg" localSheetId="3" hidden="1">0.0001</definedName>
    <definedName name="solver_cvg" localSheetId="4" hidden="1">0.0001</definedName>
    <definedName name="solver_cvg" localSheetId="5" hidden="1">0.0001</definedName>
    <definedName name="solver_cvg" localSheetId="6" hidden="1">0.0001</definedName>
    <definedName name="solver_cvg" localSheetId="8" hidden="1">0.0001</definedName>
    <definedName name="solver_drv" localSheetId="3" hidden="1">1</definedName>
    <definedName name="solver_drv" localSheetId="4" hidden="1">1</definedName>
    <definedName name="solver_drv" localSheetId="5" hidden="1">1</definedName>
    <definedName name="solver_drv" localSheetId="6" hidden="1">1</definedName>
    <definedName name="solver_drv" localSheetId="8" hidden="1">1</definedName>
    <definedName name="solver_eng" localSheetId="1" hidden="1">1</definedName>
    <definedName name="solver_eng" localSheetId="3" hidden="1">1</definedName>
    <definedName name="solver_eng" localSheetId="4" hidden="1">1</definedName>
    <definedName name="solver_eng" localSheetId="5" hidden="1">1</definedName>
    <definedName name="solver_eng" localSheetId="6" hidden="1">1</definedName>
    <definedName name="solver_eng" localSheetId="8" hidden="1">1</definedName>
    <definedName name="solver_est" localSheetId="3" hidden="1">1</definedName>
    <definedName name="solver_est" localSheetId="4" hidden="1">1</definedName>
    <definedName name="solver_est" localSheetId="5" hidden="1">1</definedName>
    <definedName name="solver_est" localSheetId="6" hidden="1">1</definedName>
    <definedName name="solver_est" localSheetId="8" hidden="1">1</definedName>
    <definedName name="solver_itr" localSheetId="3" hidden="1">2147483647</definedName>
    <definedName name="solver_itr" localSheetId="4" hidden="1">2147483647</definedName>
    <definedName name="solver_itr" localSheetId="5" hidden="1">2147483647</definedName>
    <definedName name="solver_itr" localSheetId="6" hidden="1">2147483647</definedName>
    <definedName name="solver_itr" localSheetId="8" hidden="1">2147483647</definedName>
    <definedName name="solver_mip" localSheetId="3" hidden="1">2147483647</definedName>
    <definedName name="solver_mip" localSheetId="4" hidden="1">2147483647</definedName>
    <definedName name="solver_mip" localSheetId="5" hidden="1">2147483647</definedName>
    <definedName name="solver_mip" localSheetId="6" hidden="1">2147483647</definedName>
    <definedName name="solver_mip" localSheetId="8" hidden="1">2147483647</definedName>
    <definedName name="solver_mni" localSheetId="3" hidden="1">30</definedName>
    <definedName name="solver_mni" localSheetId="4" hidden="1">30</definedName>
    <definedName name="solver_mni" localSheetId="5" hidden="1">30</definedName>
    <definedName name="solver_mni" localSheetId="6" hidden="1">30</definedName>
    <definedName name="solver_mni" localSheetId="8" hidden="1">30</definedName>
    <definedName name="solver_mrt" localSheetId="3" hidden="1">0.075</definedName>
    <definedName name="solver_mrt" localSheetId="4" hidden="1">0.075</definedName>
    <definedName name="solver_mrt" localSheetId="5" hidden="1">0.075</definedName>
    <definedName name="solver_mrt" localSheetId="6" hidden="1">0.075</definedName>
    <definedName name="solver_mrt" localSheetId="8" hidden="1">0.075</definedName>
    <definedName name="solver_msl" localSheetId="3" hidden="1">2</definedName>
    <definedName name="solver_msl" localSheetId="4" hidden="1">2</definedName>
    <definedName name="solver_msl" localSheetId="5" hidden="1">2</definedName>
    <definedName name="solver_msl" localSheetId="6" hidden="1">2</definedName>
    <definedName name="solver_msl" localSheetId="8" hidden="1">2</definedName>
    <definedName name="solver_neg" localSheetId="1" hidden="1">1</definedName>
    <definedName name="solver_neg" localSheetId="3" hidden="1">2</definedName>
    <definedName name="solver_neg" localSheetId="4" hidden="1">2</definedName>
    <definedName name="solver_neg" localSheetId="5" hidden="1">2</definedName>
    <definedName name="solver_neg" localSheetId="6" hidden="1">2</definedName>
    <definedName name="solver_neg" localSheetId="8" hidden="1">2</definedName>
    <definedName name="solver_nod" localSheetId="3" hidden="1">2147483647</definedName>
    <definedName name="solver_nod" localSheetId="4" hidden="1">2147483647</definedName>
    <definedName name="solver_nod" localSheetId="5" hidden="1">2147483647</definedName>
    <definedName name="solver_nod" localSheetId="6" hidden="1">2147483647</definedName>
    <definedName name="solver_nod" localSheetId="8" hidden="1">2147483647</definedName>
    <definedName name="solver_num" localSheetId="1" hidden="1">0</definedName>
    <definedName name="solver_num" localSheetId="3" hidden="1">0</definedName>
    <definedName name="solver_num" localSheetId="4" hidden="1">0</definedName>
    <definedName name="solver_num" localSheetId="5" hidden="1">0</definedName>
    <definedName name="solver_num" localSheetId="6" hidden="1">0</definedName>
    <definedName name="solver_num" localSheetId="8" hidden="1">0</definedName>
    <definedName name="solver_nwt" localSheetId="3" hidden="1">1</definedName>
    <definedName name="solver_nwt" localSheetId="4" hidden="1">1</definedName>
    <definedName name="solver_nwt" localSheetId="5" hidden="1">1</definedName>
    <definedName name="solver_nwt" localSheetId="6" hidden="1">1</definedName>
    <definedName name="solver_nwt" localSheetId="8" hidden="1">1</definedName>
    <definedName name="solver_opt" localSheetId="1" hidden="1">'Description &amp; instructions'!$A$1</definedName>
    <definedName name="solver_opt" localSheetId="3" hidden="1">'Figure 17'!$I$213</definedName>
    <definedName name="solver_opt" localSheetId="4" hidden="1">'Figure 18'!$I$241</definedName>
    <definedName name="solver_opt" localSheetId="5" hidden="1">'Figure 19'!$I$117</definedName>
    <definedName name="solver_opt" localSheetId="6" hidden="1">'Figure 20'!$I$105</definedName>
    <definedName name="solver_opt" localSheetId="8" hidden="1">'NSS - BBB+ only'!$I$746</definedName>
    <definedName name="solver_pre" localSheetId="3" hidden="1">0.000001</definedName>
    <definedName name="solver_pre" localSheetId="4" hidden="1">0.000001</definedName>
    <definedName name="solver_pre" localSheetId="5" hidden="1">0.000001</definedName>
    <definedName name="solver_pre" localSheetId="6" hidden="1">0.000001</definedName>
    <definedName name="solver_pre" localSheetId="8" hidden="1">0.000001</definedName>
    <definedName name="solver_rbv" localSheetId="3" hidden="1">1</definedName>
    <definedName name="solver_rbv" localSheetId="4" hidden="1">1</definedName>
    <definedName name="solver_rbv" localSheetId="5" hidden="1">1</definedName>
    <definedName name="solver_rbv" localSheetId="6" hidden="1">1</definedName>
    <definedName name="solver_rbv" localSheetId="8" hidden="1">1</definedName>
    <definedName name="solver_rlx" localSheetId="3" hidden="1">2</definedName>
    <definedName name="solver_rlx" localSheetId="4" hidden="1">2</definedName>
    <definedName name="solver_rlx" localSheetId="5" hidden="1">2</definedName>
    <definedName name="solver_rlx" localSheetId="6" hidden="1">2</definedName>
    <definedName name="solver_rlx" localSheetId="8" hidden="1">2</definedName>
    <definedName name="solver_rsd" localSheetId="3" hidden="1">0</definedName>
    <definedName name="solver_rsd" localSheetId="4" hidden="1">0</definedName>
    <definedName name="solver_rsd" localSheetId="5" hidden="1">0</definedName>
    <definedName name="solver_rsd" localSheetId="6" hidden="1">0</definedName>
    <definedName name="solver_rsd" localSheetId="8" hidden="1">0</definedName>
    <definedName name="solver_scl" localSheetId="3" hidden="1">1</definedName>
    <definedName name="solver_scl" localSheetId="4" hidden="1">1</definedName>
    <definedName name="solver_scl" localSheetId="5" hidden="1">1</definedName>
    <definedName name="solver_scl" localSheetId="6" hidden="1">1</definedName>
    <definedName name="solver_scl" localSheetId="8" hidden="1">1</definedName>
    <definedName name="solver_sho" localSheetId="3" hidden="1">2</definedName>
    <definedName name="solver_sho" localSheetId="4" hidden="1">2</definedName>
    <definedName name="solver_sho" localSheetId="5" hidden="1">2</definedName>
    <definedName name="solver_sho" localSheetId="6" hidden="1">2</definedName>
    <definedName name="solver_sho" localSheetId="8" hidden="1">2</definedName>
    <definedName name="solver_ssz" localSheetId="3" hidden="1">100</definedName>
    <definedName name="solver_ssz" localSheetId="4" hidden="1">100</definedName>
    <definedName name="solver_ssz" localSheetId="5" hidden="1">100</definedName>
    <definedName name="solver_ssz" localSheetId="6" hidden="1">100</definedName>
    <definedName name="solver_ssz" localSheetId="8" hidden="1">100</definedName>
    <definedName name="solver_tim" localSheetId="3" hidden="1">2147483647</definedName>
    <definedName name="solver_tim" localSheetId="4" hidden="1">2147483647</definedName>
    <definedName name="solver_tim" localSheetId="5" hidden="1">2147483647</definedName>
    <definedName name="solver_tim" localSheetId="6" hidden="1">2147483647</definedName>
    <definedName name="solver_tim" localSheetId="8" hidden="1">2147483647</definedName>
    <definedName name="solver_tol" localSheetId="3" hidden="1">0.01</definedName>
    <definedName name="solver_tol" localSheetId="4" hidden="1">0.01</definedName>
    <definedName name="solver_tol" localSheetId="5" hidden="1">0.01</definedName>
    <definedName name="solver_tol" localSheetId="6" hidden="1">0.01</definedName>
    <definedName name="solver_tol" localSheetId="8" hidden="1">0.01</definedName>
    <definedName name="solver_typ" localSheetId="1" hidden="1">1</definedName>
    <definedName name="solver_typ" localSheetId="3" hidden="1">2</definedName>
    <definedName name="solver_typ" localSheetId="4" hidden="1">2</definedName>
    <definedName name="solver_typ" localSheetId="5" hidden="1">2</definedName>
    <definedName name="solver_typ" localSheetId="6" hidden="1">2</definedName>
    <definedName name="solver_typ" localSheetId="8" hidden="1">2</definedName>
    <definedName name="solver_val" localSheetId="1" hidden="1">0</definedName>
    <definedName name="solver_val" localSheetId="3" hidden="1">0</definedName>
    <definedName name="solver_val" localSheetId="4" hidden="1">0</definedName>
    <definedName name="solver_val" localSheetId="5" hidden="1">0</definedName>
    <definedName name="solver_val" localSheetId="6" hidden="1">0</definedName>
    <definedName name="solver_val" localSheetId="8" hidden="1">0</definedName>
    <definedName name="solver_ver" localSheetId="1" hidden="1">3</definedName>
    <definedName name="solver_ver" localSheetId="3" hidden="1">3</definedName>
    <definedName name="solver_ver" localSheetId="4" hidden="1">3</definedName>
    <definedName name="solver_ver" localSheetId="5" hidden="1">3</definedName>
    <definedName name="solver_ver" localSheetId="6" hidden="1">3</definedName>
    <definedName name="solver_ver" localSheetId="8" hidden="1">3</definedName>
  </definedNames>
  <calcPr calcId="145621"/>
</workbook>
</file>

<file path=xl/calcChain.xml><?xml version="1.0" encoding="utf-8"?>
<calcChain xmlns="http://schemas.openxmlformats.org/spreadsheetml/2006/main">
  <c r="G31" i="5" l="1"/>
  <c r="H31" i="5"/>
  <c r="H8" i="3" l="1"/>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 i="3"/>
  <c r="H70" i="8" l="1"/>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55" i="5"/>
  <c r="G56" i="5"/>
  <c r="G57" i="5"/>
  <c r="G58" i="5"/>
  <c r="G59" i="5"/>
  <c r="G60" i="5"/>
  <c r="G61" i="5"/>
  <c r="G62" i="5"/>
  <c r="G63" i="5"/>
  <c r="G64" i="5"/>
  <c r="G65" i="5"/>
  <c r="G66" i="5"/>
  <c r="G32" i="5"/>
  <c r="G33" i="5"/>
  <c r="G34" i="5"/>
  <c r="G35" i="5"/>
  <c r="G36" i="5"/>
  <c r="G37" i="5"/>
  <c r="G38" i="5"/>
  <c r="G39" i="5"/>
  <c r="G40" i="5"/>
  <c r="G41" i="5"/>
  <c r="G42" i="5"/>
  <c r="G43" i="5"/>
  <c r="G44" i="5"/>
  <c r="G45" i="5"/>
  <c r="G46" i="5"/>
  <c r="G47" i="5"/>
  <c r="G48" i="5"/>
  <c r="G49" i="5"/>
  <c r="G50" i="5"/>
  <c r="G51" i="5"/>
  <c r="G52" i="5"/>
  <c r="G53" i="5"/>
  <c r="G54" i="5"/>
  <c r="H212" i="11"/>
  <c r="H211" i="11"/>
  <c r="H210" i="11"/>
  <c r="H209" i="11"/>
  <c r="H208" i="11"/>
  <c r="H207" i="11"/>
  <c r="H206" i="11"/>
  <c r="H205" i="11"/>
  <c r="H204" i="11"/>
  <c r="H203" i="11"/>
  <c r="H202" i="11"/>
  <c r="H201" i="11"/>
  <c r="H200" i="11"/>
  <c r="H199" i="11"/>
  <c r="H198" i="11"/>
  <c r="H197" i="11"/>
  <c r="H196" i="11"/>
  <c r="H195" i="11"/>
  <c r="H194" i="11"/>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7" i="11"/>
  <c r="H106" i="11"/>
  <c r="H105" i="11"/>
  <c r="H104" i="11"/>
  <c r="H103" i="11"/>
  <c r="H102" i="11"/>
  <c r="H101" i="11"/>
  <c r="H100" i="11"/>
  <c r="H99" i="11"/>
  <c r="H98" i="11"/>
  <c r="H97" i="11"/>
  <c r="H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H64" i="11"/>
  <c r="H63" i="11"/>
  <c r="H62" i="11"/>
  <c r="H61" i="11"/>
  <c r="H60" i="11"/>
  <c r="H59" i="11"/>
  <c r="H58" i="11"/>
  <c r="H57" i="11"/>
  <c r="H56" i="11"/>
  <c r="H55" i="11"/>
  <c r="H54" i="11"/>
  <c r="H53" i="11"/>
  <c r="H52" i="11"/>
  <c r="H51" i="11"/>
  <c r="H50" i="11"/>
  <c r="H49" i="11"/>
  <c r="H48" i="11"/>
  <c r="H47" i="11"/>
  <c r="H46" i="11"/>
  <c r="H45" i="11"/>
  <c r="H44" i="11"/>
  <c r="H43" i="11"/>
  <c r="H42" i="11"/>
  <c r="H41" i="11"/>
  <c r="H40" i="11"/>
  <c r="H39" i="11"/>
  <c r="H38" i="11"/>
  <c r="H37" i="11"/>
  <c r="H36" i="11"/>
  <c r="H35" i="11"/>
  <c r="H34" i="11"/>
  <c r="H33" i="11"/>
  <c r="H32"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32" i="12"/>
  <c r="H33" i="12"/>
  <c r="H34" i="12"/>
  <c r="H35" i="12"/>
  <c r="H36" i="12"/>
  <c r="H37" i="12"/>
  <c r="H38" i="12"/>
  <c r="H39" i="12"/>
  <c r="H40" i="12"/>
  <c r="H4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H31" i="11"/>
  <c r="G31" i="11"/>
  <c r="G31" i="12"/>
  <c r="I34" i="5" l="1"/>
  <c r="I36" i="5"/>
  <c r="I212" i="11"/>
  <c r="I131" i="12"/>
  <c r="I41" i="5"/>
  <c r="D13" i="13" l="1"/>
  <c r="D12" i="13"/>
  <c r="D11" i="13"/>
  <c r="D10" i="13"/>
  <c r="D9" i="13"/>
  <c r="D8" i="13"/>
  <c r="D7" i="13"/>
  <c r="D6" i="13"/>
  <c r="C13" i="13"/>
  <c r="C12" i="13"/>
  <c r="C11" i="13"/>
  <c r="C10" i="13"/>
  <c r="C9" i="13"/>
  <c r="C8" i="13"/>
  <c r="C7" i="13"/>
  <c r="C6" i="13"/>
  <c r="F13" i="13" l="1"/>
  <c r="F12" i="13"/>
  <c r="F11" i="13"/>
  <c r="F10" i="13"/>
  <c r="F9" i="13"/>
  <c r="F8" i="13"/>
  <c r="F7" i="13"/>
  <c r="F6" i="13"/>
  <c r="E13" i="13"/>
  <c r="E12" i="13"/>
  <c r="E11" i="13"/>
  <c r="E10" i="13"/>
  <c r="E9" i="13"/>
  <c r="E8" i="13"/>
  <c r="E7" i="13"/>
  <c r="E6" i="13"/>
  <c r="J240" i="12"/>
  <c r="M240" i="12" s="1"/>
  <c r="F240" i="12"/>
  <c r="E240" i="12"/>
  <c r="I240" i="12" s="1"/>
  <c r="K239" i="12"/>
  <c r="J239" i="12"/>
  <c r="M239" i="12" s="1"/>
  <c r="F239" i="12"/>
  <c r="E239" i="12"/>
  <c r="J238" i="12"/>
  <c r="L238" i="12" s="1"/>
  <c r="F238" i="12"/>
  <c r="E238" i="12"/>
  <c r="J237" i="12"/>
  <c r="M237" i="12" s="1"/>
  <c r="F237" i="12"/>
  <c r="E237" i="12"/>
  <c r="J236" i="12"/>
  <c r="M236" i="12" s="1"/>
  <c r="F236" i="12"/>
  <c r="E236" i="12"/>
  <c r="J235" i="12"/>
  <c r="M235" i="12" s="1"/>
  <c r="F235" i="12"/>
  <c r="E235" i="12"/>
  <c r="I235" i="12" s="1"/>
  <c r="L234" i="12"/>
  <c r="J234" i="12"/>
  <c r="K234" i="12" s="1"/>
  <c r="F234" i="12"/>
  <c r="E234" i="12"/>
  <c r="I234" i="12" s="1"/>
  <c r="J233" i="12"/>
  <c r="M233" i="12" s="1"/>
  <c r="F233" i="12"/>
  <c r="E233" i="12"/>
  <c r="I233" i="12" s="1"/>
  <c r="J232" i="12"/>
  <c r="M232" i="12" s="1"/>
  <c r="F232" i="12"/>
  <c r="E232" i="12"/>
  <c r="I232" i="12" s="1"/>
  <c r="J231" i="12"/>
  <c r="M231" i="12" s="1"/>
  <c r="F231" i="12"/>
  <c r="E231" i="12"/>
  <c r="I231" i="12" s="1"/>
  <c r="J230" i="12"/>
  <c r="K230" i="12" s="1"/>
  <c r="F230" i="12"/>
  <c r="E230" i="12"/>
  <c r="J229" i="12"/>
  <c r="M229" i="12" s="1"/>
  <c r="F229" i="12"/>
  <c r="E229" i="12"/>
  <c r="I229" i="12" s="1"/>
  <c r="J228" i="12"/>
  <c r="M228" i="12" s="1"/>
  <c r="F228" i="12"/>
  <c r="E228" i="12"/>
  <c r="I228" i="12" s="1"/>
  <c r="J227" i="12"/>
  <c r="M227" i="12" s="1"/>
  <c r="F227" i="12"/>
  <c r="E227" i="12"/>
  <c r="I227" i="12" s="1"/>
  <c r="J226" i="12"/>
  <c r="M226" i="12" s="1"/>
  <c r="F226" i="12"/>
  <c r="E226" i="12"/>
  <c r="I226" i="12" s="1"/>
  <c r="J225" i="12"/>
  <c r="M225" i="12" s="1"/>
  <c r="F225" i="12"/>
  <c r="E225" i="12"/>
  <c r="J224" i="12"/>
  <c r="M224" i="12" s="1"/>
  <c r="F224" i="12"/>
  <c r="E224" i="12"/>
  <c r="I224" i="12" s="1"/>
  <c r="J223" i="12"/>
  <c r="M223" i="12" s="1"/>
  <c r="F223" i="12"/>
  <c r="E223" i="12"/>
  <c r="I223" i="12" s="1"/>
  <c r="J222" i="12"/>
  <c r="M222" i="12" s="1"/>
  <c r="F222" i="12"/>
  <c r="E222" i="12"/>
  <c r="I222" i="12" s="1"/>
  <c r="J221" i="12"/>
  <c r="M221" i="12" s="1"/>
  <c r="F221" i="12"/>
  <c r="E221" i="12"/>
  <c r="J220" i="12"/>
  <c r="M220" i="12" s="1"/>
  <c r="F220" i="12"/>
  <c r="E220" i="12"/>
  <c r="I220" i="12" s="1"/>
  <c r="J219" i="12"/>
  <c r="M219" i="12" s="1"/>
  <c r="F219" i="12"/>
  <c r="E219" i="12"/>
  <c r="L218" i="12"/>
  <c r="J218" i="12"/>
  <c r="K218" i="12" s="1"/>
  <c r="F218" i="12"/>
  <c r="E218" i="12"/>
  <c r="J217" i="12"/>
  <c r="M217" i="12" s="1"/>
  <c r="F217" i="12"/>
  <c r="E217" i="12"/>
  <c r="I217" i="12" s="1"/>
  <c r="J216" i="12"/>
  <c r="M216" i="12" s="1"/>
  <c r="F216" i="12"/>
  <c r="E216" i="12"/>
  <c r="J215" i="12"/>
  <c r="M215" i="12" s="1"/>
  <c r="F215" i="12"/>
  <c r="E215" i="12"/>
  <c r="I215" i="12" s="1"/>
  <c r="J214" i="12"/>
  <c r="M214" i="12" s="1"/>
  <c r="F214" i="12"/>
  <c r="E214" i="12"/>
  <c r="J213" i="12"/>
  <c r="M213" i="12" s="1"/>
  <c r="F213" i="12"/>
  <c r="E213" i="12"/>
  <c r="I213" i="12" s="1"/>
  <c r="J212" i="12"/>
  <c r="M212" i="12" s="1"/>
  <c r="F212" i="12"/>
  <c r="E212" i="12"/>
  <c r="L211" i="12"/>
  <c r="J211" i="12"/>
  <c r="M211" i="12" s="1"/>
  <c r="F211" i="12"/>
  <c r="E211" i="12"/>
  <c r="J210" i="12"/>
  <c r="M210" i="12" s="1"/>
  <c r="F210" i="12"/>
  <c r="E210" i="12"/>
  <c r="I210" i="12" s="1"/>
  <c r="J209" i="12"/>
  <c r="M209" i="12" s="1"/>
  <c r="F209" i="12"/>
  <c r="E209" i="12"/>
  <c r="J208" i="12"/>
  <c r="M208" i="12" s="1"/>
  <c r="F208" i="12"/>
  <c r="E208" i="12"/>
  <c r="I208" i="12" s="1"/>
  <c r="J207" i="12"/>
  <c r="M207" i="12" s="1"/>
  <c r="F207" i="12"/>
  <c r="E207" i="12"/>
  <c r="L206" i="12"/>
  <c r="J206" i="12"/>
  <c r="M206" i="12" s="1"/>
  <c r="F206" i="12"/>
  <c r="E206" i="12"/>
  <c r="J205" i="12"/>
  <c r="M205" i="12" s="1"/>
  <c r="F205" i="12"/>
  <c r="E205" i="12"/>
  <c r="I205" i="12" s="1"/>
  <c r="J204" i="12"/>
  <c r="M204" i="12" s="1"/>
  <c r="F204" i="12"/>
  <c r="E204" i="12"/>
  <c r="J203" i="12"/>
  <c r="M203" i="12" s="1"/>
  <c r="F203" i="12"/>
  <c r="E203" i="12"/>
  <c r="I203" i="12" s="1"/>
  <c r="J202" i="12"/>
  <c r="K202" i="12" s="1"/>
  <c r="F202" i="12"/>
  <c r="E202" i="12"/>
  <c r="I202" i="12" s="1"/>
  <c r="J201" i="12"/>
  <c r="M201" i="12" s="1"/>
  <c r="F201" i="12"/>
  <c r="E201" i="12"/>
  <c r="J200" i="12"/>
  <c r="M200" i="12" s="1"/>
  <c r="F200" i="12"/>
  <c r="E200" i="12"/>
  <c r="I200" i="12" s="1"/>
  <c r="J199" i="12"/>
  <c r="K199" i="12" s="1"/>
  <c r="F199" i="12"/>
  <c r="E199" i="12"/>
  <c r="I199" i="12" s="1"/>
  <c r="J198" i="12"/>
  <c r="K198" i="12" s="1"/>
  <c r="F198" i="12"/>
  <c r="E198" i="12"/>
  <c r="J197" i="12"/>
  <c r="M197" i="12" s="1"/>
  <c r="F197" i="12"/>
  <c r="E197" i="12"/>
  <c r="I197" i="12" s="1"/>
  <c r="J196" i="12"/>
  <c r="M196" i="12" s="1"/>
  <c r="F196" i="12"/>
  <c r="E196" i="12"/>
  <c r="J195" i="12"/>
  <c r="M195" i="12" s="1"/>
  <c r="F195" i="12"/>
  <c r="E195" i="12"/>
  <c r="I195" i="12" s="1"/>
  <c r="J194" i="12"/>
  <c r="K194" i="12" s="1"/>
  <c r="F194" i="12"/>
  <c r="E194" i="12"/>
  <c r="J193" i="12"/>
  <c r="M193" i="12" s="1"/>
  <c r="F193" i="12"/>
  <c r="E193" i="12"/>
  <c r="I193" i="12" s="1"/>
  <c r="J192" i="12"/>
  <c r="M192" i="12" s="1"/>
  <c r="F192" i="12"/>
  <c r="E192" i="12"/>
  <c r="M191" i="12"/>
  <c r="J191" i="12"/>
  <c r="L191" i="12" s="1"/>
  <c r="F191" i="12"/>
  <c r="E191" i="12"/>
  <c r="J190" i="12"/>
  <c r="K190" i="12" s="1"/>
  <c r="F190" i="12"/>
  <c r="E190" i="12"/>
  <c r="I190" i="12" s="1"/>
  <c r="J189" i="12"/>
  <c r="F189" i="12"/>
  <c r="E189" i="12"/>
  <c r="J188" i="12"/>
  <c r="M188" i="12" s="1"/>
  <c r="F188" i="12"/>
  <c r="E188" i="12"/>
  <c r="I188" i="12" s="1"/>
  <c r="J187" i="12"/>
  <c r="L187" i="12" s="1"/>
  <c r="F187" i="12"/>
  <c r="E187" i="12"/>
  <c r="M186" i="12"/>
  <c r="J186" i="12"/>
  <c r="K186" i="12" s="1"/>
  <c r="F186" i="12"/>
  <c r="E186" i="12"/>
  <c r="I186" i="12" s="1"/>
  <c r="J185" i="12"/>
  <c r="F185" i="12"/>
  <c r="E185" i="12"/>
  <c r="J184" i="12"/>
  <c r="M184" i="12" s="1"/>
  <c r="F184" i="12"/>
  <c r="E184" i="12"/>
  <c r="I184" i="12" s="1"/>
  <c r="L183" i="12"/>
  <c r="K183" i="12"/>
  <c r="J183" i="12"/>
  <c r="M183" i="12" s="1"/>
  <c r="F183" i="12"/>
  <c r="E183" i="12"/>
  <c r="J182" i="12"/>
  <c r="K182" i="12" s="1"/>
  <c r="F182" i="12"/>
  <c r="E182" i="12"/>
  <c r="I182" i="12" s="1"/>
  <c r="J181" i="12"/>
  <c r="F181" i="12"/>
  <c r="E181" i="12"/>
  <c r="K180" i="12"/>
  <c r="J180" i="12"/>
  <c r="M180" i="12" s="1"/>
  <c r="F180" i="12"/>
  <c r="E180" i="12"/>
  <c r="J179" i="12"/>
  <c r="M179" i="12" s="1"/>
  <c r="F179" i="12"/>
  <c r="E179" i="12"/>
  <c r="I179" i="12" s="1"/>
  <c r="J178" i="12"/>
  <c r="K178" i="12" s="1"/>
  <c r="F178" i="12"/>
  <c r="E178" i="12"/>
  <c r="J177" i="12"/>
  <c r="F177" i="12"/>
  <c r="E177" i="12"/>
  <c r="I177" i="12" s="1"/>
  <c r="J176" i="12"/>
  <c r="M176" i="12" s="1"/>
  <c r="F176" i="12"/>
  <c r="E176" i="12"/>
  <c r="J175" i="12"/>
  <c r="L175" i="12" s="1"/>
  <c r="F175" i="12"/>
  <c r="E175" i="12"/>
  <c r="I175" i="12" s="1"/>
  <c r="J174" i="12"/>
  <c r="K174" i="12" s="1"/>
  <c r="F174" i="12"/>
  <c r="E174" i="12"/>
  <c r="J173" i="12"/>
  <c r="M173" i="12" s="1"/>
  <c r="F173" i="12"/>
  <c r="E173" i="12"/>
  <c r="I173" i="12" s="1"/>
  <c r="J172" i="12"/>
  <c r="F172" i="12"/>
  <c r="E172" i="12"/>
  <c r="M171" i="12"/>
  <c r="K171" i="12"/>
  <c r="J171" i="12"/>
  <c r="L171" i="12" s="1"/>
  <c r="F171" i="12"/>
  <c r="E171" i="12"/>
  <c r="J170" i="12"/>
  <c r="K170" i="12" s="1"/>
  <c r="F170" i="12"/>
  <c r="E170" i="12"/>
  <c r="I170" i="12" s="1"/>
  <c r="J169" i="12"/>
  <c r="F169" i="12"/>
  <c r="E169" i="12"/>
  <c r="J168" i="12"/>
  <c r="K168" i="12" s="1"/>
  <c r="F168" i="12"/>
  <c r="E168" i="12"/>
  <c r="I168" i="12" s="1"/>
  <c r="J167" i="12"/>
  <c r="M167" i="12" s="1"/>
  <c r="F167" i="12"/>
  <c r="E167" i="12"/>
  <c r="J166" i="12"/>
  <c r="K166" i="12" s="1"/>
  <c r="F166" i="12"/>
  <c r="E166" i="12"/>
  <c r="I166" i="12" s="1"/>
  <c r="J165" i="12"/>
  <c r="M165" i="12" s="1"/>
  <c r="F165" i="12"/>
  <c r="E165" i="12"/>
  <c r="J164" i="12"/>
  <c r="M164" i="12" s="1"/>
  <c r="F164" i="12"/>
  <c r="E164" i="12"/>
  <c r="I164" i="12" s="1"/>
  <c r="M163" i="12"/>
  <c r="L163" i="12"/>
  <c r="J163" i="12"/>
  <c r="K163" i="12" s="1"/>
  <c r="F163" i="12"/>
  <c r="E163" i="12"/>
  <c r="J162" i="12"/>
  <c r="M162" i="12" s="1"/>
  <c r="F162" i="12"/>
  <c r="E162" i="12"/>
  <c r="I162" i="12" s="1"/>
  <c r="J161" i="12"/>
  <c r="M161" i="12" s="1"/>
  <c r="F161" i="12"/>
  <c r="E161" i="12"/>
  <c r="J160" i="12"/>
  <c r="M160" i="12" s="1"/>
  <c r="F160" i="12"/>
  <c r="E160" i="12"/>
  <c r="I160" i="12" s="1"/>
  <c r="J159" i="12"/>
  <c r="L159" i="12" s="1"/>
  <c r="F159" i="12"/>
  <c r="E159" i="12"/>
  <c r="J158" i="12"/>
  <c r="M158" i="12" s="1"/>
  <c r="F158" i="12"/>
  <c r="E158" i="12"/>
  <c r="I158" i="12" s="1"/>
  <c r="J157" i="12"/>
  <c r="L157" i="12" s="1"/>
  <c r="F157" i="12"/>
  <c r="E157" i="12"/>
  <c r="J156" i="12"/>
  <c r="K156" i="12" s="1"/>
  <c r="F156" i="12"/>
  <c r="E156" i="12"/>
  <c r="I156" i="12" s="1"/>
  <c r="J155" i="12"/>
  <c r="L155" i="12" s="1"/>
  <c r="F155" i="12"/>
  <c r="E155" i="12"/>
  <c r="J154" i="12"/>
  <c r="M154" i="12" s="1"/>
  <c r="F154" i="12"/>
  <c r="E154" i="12"/>
  <c r="I154" i="12" s="1"/>
  <c r="J153" i="12"/>
  <c r="L153" i="12" s="1"/>
  <c r="F153" i="12"/>
  <c r="E153" i="12"/>
  <c r="L152" i="12"/>
  <c r="J152" i="12"/>
  <c r="K152" i="12" s="1"/>
  <c r="F152" i="12"/>
  <c r="E152" i="12"/>
  <c r="J151" i="12"/>
  <c r="L151" i="12" s="1"/>
  <c r="F151" i="12"/>
  <c r="E151" i="12"/>
  <c r="I151" i="12" s="1"/>
  <c r="J150" i="12"/>
  <c r="M150" i="12" s="1"/>
  <c r="F150" i="12"/>
  <c r="E150" i="12"/>
  <c r="M149" i="12"/>
  <c r="J149" i="12"/>
  <c r="L149" i="12" s="1"/>
  <c r="F149" i="12"/>
  <c r="E149" i="12"/>
  <c r="I149" i="12" s="1"/>
  <c r="J148" i="12"/>
  <c r="K148" i="12" s="1"/>
  <c r="F148" i="12"/>
  <c r="E148" i="12"/>
  <c r="J147" i="12"/>
  <c r="M147" i="12" s="1"/>
  <c r="F147" i="12"/>
  <c r="E147" i="12"/>
  <c r="I147" i="12" s="1"/>
  <c r="J146" i="12"/>
  <c r="M146" i="12" s="1"/>
  <c r="F146" i="12"/>
  <c r="E146" i="12"/>
  <c r="J145" i="12"/>
  <c r="L145" i="12" s="1"/>
  <c r="F145" i="12"/>
  <c r="E145" i="12"/>
  <c r="I145" i="12" s="1"/>
  <c r="J144" i="12"/>
  <c r="K144" i="12" s="1"/>
  <c r="F144" i="12"/>
  <c r="E144" i="12"/>
  <c r="M143" i="12"/>
  <c r="J143" i="12"/>
  <c r="L143" i="12" s="1"/>
  <c r="F143" i="12"/>
  <c r="E143" i="12"/>
  <c r="J142" i="12"/>
  <c r="M142" i="12" s="1"/>
  <c r="F142" i="12"/>
  <c r="E142" i="12"/>
  <c r="I142" i="12" s="1"/>
  <c r="J141" i="12"/>
  <c r="L141" i="12" s="1"/>
  <c r="F141" i="12"/>
  <c r="E141" i="12"/>
  <c r="J140" i="12"/>
  <c r="K140" i="12" s="1"/>
  <c r="F140" i="12"/>
  <c r="E140" i="12"/>
  <c r="I140" i="12" s="1"/>
  <c r="J139" i="12"/>
  <c r="L139" i="12" s="1"/>
  <c r="F139" i="12"/>
  <c r="E139" i="12"/>
  <c r="J138" i="12"/>
  <c r="M138" i="12" s="1"/>
  <c r="F138" i="12"/>
  <c r="E138" i="12"/>
  <c r="I138" i="12" s="1"/>
  <c r="J137" i="12"/>
  <c r="L137" i="12" s="1"/>
  <c r="F137" i="12"/>
  <c r="E137" i="12"/>
  <c r="L136" i="12"/>
  <c r="J136" i="12"/>
  <c r="K136" i="12" s="1"/>
  <c r="F136" i="12"/>
  <c r="E136" i="12"/>
  <c r="J135" i="12"/>
  <c r="L135" i="12" s="1"/>
  <c r="F135" i="12"/>
  <c r="E135" i="12"/>
  <c r="I135" i="12" s="1"/>
  <c r="J134" i="12"/>
  <c r="M134" i="12" s="1"/>
  <c r="F134" i="12"/>
  <c r="E134" i="12"/>
  <c r="K133" i="12"/>
  <c r="J133" i="12"/>
  <c r="L133" i="12" s="1"/>
  <c r="F133" i="12"/>
  <c r="E133" i="12"/>
  <c r="J132" i="12"/>
  <c r="K132" i="12" s="1"/>
  <c r="F132" i="12"/>
  <c r="E132" i="12"/>
  <c r="I132" i="12" s="1"/>
  <c r="J130" i="12"/>
  <c r="M130" i="12" s="1"/>
  <c r="F130" i="12"/>
  <c r="E130" i="12"/>
  <c r="J129" i="12"/>
  <c r="L129" i="12" s="1"/>
  <c r="F129" i="12"/>
  <c r="E129" i="12"/>
  <c r="I129" i="12" s="1"/>
  <c r="J128" i="12"/>
  <c r="K128" i="12" s="1"/>
  <c r="F128" i="12"/>
  <c r="E128" i="12"/>
  <c r="J127" i="12"/>
  <c r="M127" i="12" s="1"/>
  <c r="F127" i="12"/>
  <c r="E127" i="12"/>
  <c r="I127" i="12" s="1"/>
  <c r="J126" i="12"/>
  <c r="M126" i="12" s="1"/>
  <c r="F126" i="12"/>
  <c r="E126" i="12"/>
  <c r="K125" i="12"/>
  <c r="J125" i="12"/>
  <c r="L125" i="12" s="1"/>
  <c r="F125" i="12"/>
  <c r="E125" i="12"/>
  <c r="J124" i="12"/>
  <c r="K124" i="12" s="1"/>
  <c r="F124" i="12"/>
  <c r="E124" i="12"/>
  <c r="I124" i="12" s="1"/>
  <c r="J123" i="12"/>
  <c r="M123" i="12" s="1"/>
  <c r="F123" i="12"/>
  <c r="E123" i="12"/>
  <c r="I123" i="12" s="1"/>
  <c r="J122" i="12"/>
  <c r="M122" i="12" s="1"/>
  <c r="F122" i="12"/>
  <c r="E122" i="12"/>
  <c r="J121" i="12"/>
  <c r="L121" i="12" s="1"/>
  <c r="F121" i="12"/>
  <c r="E121" i="12"/>
  <c r="I121" i="12" s="1"/>
  <c r="J120" i="12"/>
  <c r="K120" i="12" s="1"/>
  <c r="F120" i="12"/>
  <c r="E120" i="12"/>
  <c r="M119" i="12"/>
  <c r="L119" i="12"/>
  <c r="K119" i="12"/>
  <c r="J119" i="12"/>
  <c r="F119" i="12"/>
  <c r="E119" i="12"/>
  <c r="J118" i="12"/>
  <c r="M118" i="12" s="1"/>
  <c r="F118" i="12"/>
  <c r="E118" i="12"/>
  <c r="I118" i="12" s="1"/>
  <c r="J117" i="12"/>
  <c r="L117" i="12" s="1"/>
  <c r="F117" i="12"/>
  <c r="E117" i="12"/>
  <c r="J116" i="12"/>
  <c r="K116" i="12" s="1"/>
  <c r="F116" i="12"/>
  <c r="E116" i="12"/>
  <c r="I116" i="12" s="1"/>
  <c r="J115" i="12"/>
  <c r="L115" i="12" s="1"/>
  <c r="F115" i="12"/>
  <c r="E115" i="12"/>
  <c r="J114" i="12"/>
  <c r="M114" i="12" s="1"/>
  <c r="F114" i="12"/>
  <c r="E114" i="12"/>
  <c r="I114" i="12" s="1"/>
  <c r="J113" i="12"/>
  <c r="L113" i="12" s="1"/>
  <c r="F113" i="12"/>
  <c r="E113" i="12"/>
  <c r="L112" i="12"/>
  <c r="J112" i="12"/>
  <c r="K112" i="12" s="1"/>
  <c r="F112" i="12"/>
  <c r="E112" i="12"/>
  <c r="J111" i="12"/>
  <c r="L111" i="12" s="1"/>
  <c r="F111" i="12"/>
  <c r="E111" i="12"/>
  <c r="I111" i="12" s="1"/>
  <c r="J110" i="12"/>
  <c r="M110" i="12" s="1"/>
  <c r="F110" i="12"/>
  <c r="E110" i="12"/>
  <c r="K109" i="12"/>
  <c r="J109" i="12"/>
  <c r="L109" i="12" s="1"/>
  <c r="F109" i="12"/>
  <c r="E109" i="12"/>
  <c r="J108" i="12"/>
  <c r="K108" i="12" s="1"/>
  <c r="F108" i="12"/>
  <c r="E108" i="12"/>
  <c r="I108" i="12" s="1"/>
  <c r="J107" i="12"/>
  <c r="M107" i="12" s="1"/>
  <c r="F107" i="12"/>
  <c r="E107" i="12"/>
  <c r="I107" i="12" s="1"/>
  <c r="J106" i="12"/>
  <c r="M106" i="12" s="1"/>
  <c r="F106" i="12"/>
  <c r="E106" i="12"/>
  <c r="J105" i="12"/>
  <c r="L105" i="12" s="1"/>
  <c r="F105" i="12"/>
  <c r="E105" i="12"/>
  <c r="I105" i="12" s="1"/>
  <c r="J104" i="12"/>
  <c r="K104" i="12" s="1"/>
  <c r="F104" i="12"/>
  <c r="E104" i="12"/>
  <c r="M103" i="12"/>
  <c r="K103" i="12"/>
  <c r="J103" i="12"/>
  <c r="L103" i="12" s="1"/>
  <c r="F103" i="12"/>
  <c r="E103" i="12"/>
  <c r="J102" i="12"/>
  <c r="M102" i="12" s="1"/>
  <c r="F102" i="12"/>
  <c r="E102" i="12"/>
  <c r="I102" i="12" s="1"/>
  <c r="J101" i="12"/>
  <c r="L101" i="12" s="1"/>
  <c r="F101" i="12"/>
  <c r="E101" i="12"/>
  <c r="J100" i="12"/>
  <c r="F100" i="12"/>
  <c r="E100" i="12"/>
  <c r="I100" i="12" s="1"/>
  <c r="J99" i="12"/>
  <c r="F99" i="12"/>
  <c r="E99" i="12"/>
  <c r="J98" i="12"/>
  <c r="F98" i="12"/>
  <c r="E98" i="12"/>
  <c r="I98" i="12" s="1"/>
  <c r="J97" i="12"/>
  <c r="M97" i="12" s="1"/>
  <c r="F97" i="12"/>
  <c r="E97" i="12"/>
  <c r="J96" i="12"/>
  <c r="K96" i="12" s="1"/>
  <c r="F96" i="12"/>
  <c r="E96" i="12"/>
  <c r="I96" i="12" s="1"/>
  <c r="M95" i="12"/>
  <c r="L95" i="12"/>
  <c r="J95" i="12"/>
  <c r="K95" i="12" s="1"/>
  <c r="F95" i="12"/>
  <c r="E95" i="12"/>
  <c r="J94" i="12"/>
  <c r="F94" i="12"/>
  <c r="E94" i="12"/>
  <c r="I94" i="12" s="1"/>
  <c r="J93" i="12"/>
  <c r="L93" i="12" s="1"/>
  <c r="F93" i="12"/>
  <c r="E93" i="12"/>
  <c r="J92" i="12"/>
  <c r="F92" i="12"/>
  <c r="E92" i="12"/>
  <c r="I92" i="12" s="1"/>
  <c r="J91" i="12"/>
  <c r="L91" i="12" s="1"/>
  <c r="F91" i="12"/>
  <c r="E91" i="12"/>
  <c r="I91" i="12" s="1"/>
  <c r="J90" i="12"/>
  <c r="F90" i="12"/>
  <c r="E90" i="12"/>
  <c r="J89" i="12"/>
  <c r="M89" i="12" s="1"/>
  <c r="F89" i="12"/>
  <c r="E89" i="12"/>
  <c r="I89" i="12" s="1"/>
  <c r="J88" i="12"/>
  <c r="K88" i="12" s="1"/>
  <c r="F88" i="12"/>
  <c r="E88" i="12"/>
  <c r="I88" i="12" s="1"/>
  <c r="L87" i="12"/>
  <c r="K87" i="12"/>
  <c r="J87" i="12"/>
  <c r="M87" i="12" s="1"/>
  <c r="F87" i="12"/>
  <c r="E87" i="12"/>
  <c r="J86" i="12"/>
  <c r="F86" i="12"/>
  <c r="E86" i="12"/>
  <c r="I86" i="12" s="1"/>
  <c r="J85" i="12"/>
  <c r="M85" i="12" s="1"/>
  <c r="F85" i="12"/>
  <c r="E85" i="12"/>
  <c r="J84" i="12"/>
  <c r="K84" i="12" s="1"/>
  <c r="F84" i="12"/>
  <c r="E84" i="12"/>
  <c r="I84" i="12" s="1"/>
  <c r="J83" i="12"/>
  <c r="M83" i="12" s="1"/>
  <c r="F83" i="12"/>
  <c r="E83" i="12"/>
  <c r="J82" i="12"/>
  <c r="F82" i="12"/>
  <c r="E82" i="12"/>
  <c r="I82" i="12" s="1"/>
  <c r="J81" i="12"/>
  <c r="F81" i="12"/>
  <c r="E81" i="12"/>
  <c r="L80" i="12"/>
  <c r="J80" i="12"/>
  <c r="K80" i="12" s="1"/>
  <c r="F80" i="12"/>
  <c r="E80" i="12"/>
  <c r="J79" i="12"/>
  <c r="K79" i="12" s="1"/>
  <c r="F79" i="12"/>
  <c r="E79" i="12"/>
  <c r="I79" i="12" s="1"/>
  <c r="J78" i="12"/>
  <c r="F78" i="12"/>
  <c r="E78" i="12"/>
  <c r="M77" i="12"/>
  <c r="J77" i="12"/>
  <c r="L77" i="12" s="1"/>
  <c r="F77" i="12"/>
  <c r="E77" i="12"/>
  <c r="J76" i="12"/>
  <c r="K76" i="12" s="1"/>
  <c r="F76" i="12"/>
  <c r="E76" i="12"/>
  <c r="I76" i="12" s="1"/>
  <c r="J75" i="12"/>
  <c r="L75" i="12" s="1"/>
  <c r="F75" i="12"/>
  <c r="E75" i="12"/>
  <c r="I75" i="12" s="1"/>
  <c r="J74" i="12"/>
  <c r="F74" i="12"/>
  <c r="E74" i="12"/>
  <c r="K73" i="12"/>
  <c r="J73" i="12"/>
  <c r="L73" i="12" s="1"/>
  <c r="F73" i="12"/>
  <c r="E73" i="12"/>
  <c r="J72" i="12"/>
  <c r="K72" i="12" s="1"/>
  <c r="F72" i="12"/>
  <c r="E72" i="12"/>
  <c r="I72" i="12" s="1"/>
  <c r="L71" i="12"/>
  <c r="J71" i="12"/>
  <c r="K71" i="12" s="1"/>
  <c r="F71" i="12"/>
  <c r="E71" i="12"/>
  <c r="J70" i="12"/>
  <c r="F70" i="12"/>
  <c r="E70" i="12"/>
  <c r="I70" i="12" s="1"/>
  <c r="J69" i="12"/>
  <c r="L69" i="12" s="1"/>
  <c r="F69" i="12"/>
  <c r="E69" i="12"/>
  <c r="J68" i="12"/>
  <c r="K68" i="12" s="1"/>
  <c r="F68" i="12"/>
  <c r="E68" i="12"/>
  <c r="I68" i="12" s="1"/>
  <c r="L67" i="12"/>
  <c r="K67" i="12"/>
  <c r="J67" i="12"/>
  <c r="M67" i="12" s="1"/>
  <c r="F67" i="12"/>
  <c r="E67" i="12"/>
  <c r="J66" i="12"/>
  <c r="F66" i="12"/>
  <c r="E66" i="12"/>
  <c r="I66" i="12" s="1"/>
  <c r="J65" i="12"/>
  <c r="L65" i="12" s="1"/>
  <c r="F65" i="12"/>
  <c r="E65" i="12"/>
  <c r="J64" i="12"/>
  <c r="L64" i="12" s="1"/>
  <c r="F64" i="12"/>
  <c r="E64" i="12"/>
  <c r="I64" i="12" s="1"/>
  <c r="J63" i="12"/>
  <c r="L63" i="12" s="1"/>
  <c r="F63" i="12"/>
  <c r="E63" i="12"/>
  <c r="J62" i="12"/>
  <c r="F62" i="12"/>
  <c r="E62" i="12"/>
  <c r="I62" i="12" s="1"/>
  <c r="J61" i="12"/>
  <c r="L61" i="12" s="1"/>
  <c r="F61" i="12"/>
  <c r="E61" i="12"/>
  <c r="K60" i="12"/>
  <c r="J60" i="12"/>
  <c r="M60" i="12" s="1"/>
  <c r="F60" i="12"/>
  <c r="E60" i="12"/>
  <c r="L59" i="12"/>
  <c r="J59" i="12"/>
  <c r="M59" i="12" s="1"/>
  <c r="F59" i="12"/>
  <c r="E59" i="12"/>
  <c r="J58" i="12"/>
  <c r="K58" i="12" s="1"/>
  <c r="F58" i="12"/>
  <c r="E58" i="12"/>
  <c r="I58" i="12" s="1"/>
  <c r="J57" i="12"/>
  <c r="L57" i="12" s="1"/>
  <c r="F57" i="12"/>
  <c r="E57" i="12"/>
  <c r="I57" i="12" s="1"/>
  <c r="J56" i="12"/>
  <c r="M56" i="12" s="1"/>
  <c r="F56" i="12"/>
  <c r="E56" i="12"/>
  <c r="J55" i="12"/>
  <c r="M55" i="12" s="1"/>
  <c r="F55" i="12"/>
  <c r="E55" i="12"/>
  <c r="I55" i="12" s="1"/>
  <c r="J54" i="12"/>
  <c r="K54" i="12" s="1"/>
  <c r="F54" i="12"/>
  <c r="E54" i="12"/>
  <c r="I54" i="12" s="1"/>
  <c r="J53" i="12"/>
  <c r="M53" i="12" s="1"/>
  <c r="F53" i="12"/>
  <c r="E53" i="12"/>
  <c r="I53" i="12" s="1"/>
  <c r="J52" i="12"/>
  <c r="L52" i="12" s="1"/>
  <c r="F52" i="12"/>
  <c r="E52" i="12"/>
  <c r="J51" i="12"/>
  <c r="L51" i="12" s="1"/>
  <c r="F51" i="12"/>
  <c r="E51" i="12"/>
  <c r="I51" i="12" s="1"/>
  <c r="J50" i="12"/>
  <c r="M50" i="12" s="1"/>
  <c r="F50" i="12"/>
  <c r="E50" i="12"/>
  <c r="J49" i="12"/>
  <c r="K49" i="12" s="1"/>
  <c r="F49" i="12"/>
  <c r="E49" i="12"/>
  <c r="I49" i="12" s="1"/>
  <c r="J48" i="12"/>
  <c r="L48" i="12" s="1"/>
  <c r="F48" i="12"/>
  <c r="E48" i="12"/>
  <c r="J47" i="12"/>
  <c r="M47" i="12" s="1"/>
  <c r="F47" i="12"/>
  <c r="E47" i="12"/>
  <c r="I47" i="12" s="1"/>
  <c r="J46" i="12"/>
  <c r="M46" i="12" s="1"/>
  <c r="F46" i="12"/>
  <c r="E46" i="12"/>
  <c r="I46" i="12" s="1"/>
  <c r="L45" i="12"/>
  <c r="J45" i="12"/>
  <c r="M45" i="12" s="1"/>
  <c r="F45" i="12"/>
  <c r="E45" i="12"/>
  <c r="I45" i="12" s="1"/>
  <c r="J44" i="12"/>
  <c r="L44" i="12" s="1"/>
  <c r="F44" i="12"/>
  <c r="E44" i="12"/>
  <c r="J43" i="12"/>
  <c r="M43" i="12" s="1"/>
  <c r="F43" i="12"/>
  <c r="E43" i="12"/>
  <c r="I43" i="12" s="1"/>
  <c r="J42" i="12"/>
  <c r="M42" i="12" s="1"/>
  <c r="F42" i="12"/>
  <c r="E42" i="12"/>
  <c r="J41" i="12"/>
  <c r="K41" i="12" s="1"/>
  <c r="F41" i="12"/>
  <c r="E41" i="12"/>
  <c r="I41" i="12" s="1"/>
  <c r="J40" i="12"/>
  <c r="L40" i="12" s="1"/>
  <c r="F40" i="12"/>
  <c r="E40" i="12"/>
  <c r="J39" i="12"/>
  <c r="M39" i="12" s="1"/>
  <c r="F39" i="12"/>
  <c r="E39" i="12"/>
  <c r="I39" i="12" s="1"/>
  <c r="J38" i="12"/>
  <c r="M38" i="12" s="1"/>
  <c r="F38" i="12"/>
  <c r="E38" i="12"/>
  <c r="J37" i="12"/>
  <c r="L37" i="12" s="1"/>
  <c r="F37" i="12"/>
  <c r="E37" i="12"/>
  <c r="I37" i="12" s="1"/>
  <c r="J36" i="12"/>
  <c r="L36" i="12" s="1"/>
  <c r="F36" i="12"/>
  <c r="E36" i="12"/>
  <c r="J35" i="12"/>
  <c r="M35" i="12" s="1"/>
  <c r="F35" i="12"/>
  <c r="E35" i="12"/>
  <c r="I35" i="12" s="1"/>
  <c r="J34" i="12"/>
  <c r="M34" i="12" s="1"/>
  <c r="F34" i="12"/>
  <c r="E34" i="12"/>
  <c r="J33" i="12"/>
  <c r="M33" i="12" s="1"/>
  <c r="F33" i="12"/>
  <c r="E33" i="12"/>
  <c r="I33" i="12" s="1"/>
  <c r="J32" i="12"/>
  <c r="L32" i="12" s="1"/>
  <c r="F32" i="12"/>
  <c r="E32" i="12"/>
  <c r="J31" i="12"/>
  <c r="M31" i="12" s="1"/>
  <c r="F31" i="12"/>
  <c r="E31" i="12"/>
  <c r="H31" i="12" s="1"/>
  <c r="I31" i="12" s="1"/>
  <c r="J212" i="11"/>
  <c r="F212" i="11"/>
  <c r="E212" i="11"/>
  <c r="J211" i="11"/>
  <c r="K211" i="11" s="1"/>
  <c r="F211" i="11"/>
  <c r="E211" i="11"/>
  <c r="J210" i="11"/>
  <c r="K210" i="11" s="1"/>
  <c r="F210" i="11"/>
  <c r="E210" i="11"/>
  <c r="J209" i="11"/>
  <c r="L209" i="11" s="1"/>
  <c r="F209" i="11"/>
  <c r="E209" i="11"/>
  <c r="I209" i="11" s="1"/>
  <c r="J208" i="11"/>
  <c r="M208" i="11" s="1"/>
  <c r="F208" i="11"/>
  <c r="E208" i="11"/>
  <c r="I208" i="11" s="1"/>
  <c r="L207" i="11"/>
  <c r="K207" i="11"/>
  <c r="J207" i="11"/>
  <c r="M207" i="11" s="1"/>
  <c r="F207" i="11"/>
  <c r="E207" i="11"/>
  <c r="J206" i="11"/>
  <c r="K206" i="11" s="1"/>
  <c r="F206" i="11"/>
  <c r="E206" i="11"/>
  <c r="I206" i="11" s="1"/>
  <c r="K205" i="11"/>
  <c r="J205" i="11"/>
  <c r="L205" i="11" s="1"/>
  <c r="F205" i="11"/>
  <c r="E205" i="11"/>
  <c r="I205" i="11" s="1"/>
  <c r="J204" i="11"/>
  <c r="M204" i="11" s="1"/>
  <c r="F204" i="11"/>
  <c r="E204" i="11"/>
  <c r="J203" i="11"/>
  <c r="M203" i="11" s="1"/>
  <c r="F203" i="11"/>
  <c r="E203" i="11"/>
  <c r="J202" i="11"/>
  <c r="K202" i="11" s="1"/>
  <c r="F202" i="11"/>
  <c r="E202" i="11"/>
  <c r="J201" i="11"/>
  <c r="L201" i="11" s="1"/>
  <c r="F201" i="11"/>
  <c r="E201" i="11"/>
  <c r="I201" i="11" s="1"/>
  <c r="J200" i="11"/>
  <c r="M200" i="11" s="1"/>
  <c r="F200" i="11"/>
  <c r="E200" i="11"/>
  <c r="J199" i="11"/>
  <c r="L199" i="11" s="1"/>
  <c r="F199" i="11"/>
  <c r="E199" i="11"/>
  <c r="J198" i="11"/>
  <c r="K198" i="11" s="1"/>
  <c r="F198" i="11"/>
  <c r="E198" i="11"/>
  <c r="K197" i="11"/>
  <c r="J197" i="11"/>
  <c r="L197" i="11" s="1"/>
  <c r="F197" i="11"/>
  <c r="E197" i="11"/>
  <c r="J196" i="11"/>
  <c r="M196" i="11" s="1"/>
  <c r="F196" i="11"/>
  <c r="E196" i="11"/>
  <c r="I196" i="11" s="1"/>
  <c r="J195" i="11"/>
  <c r="K195" i="11" s="1"/>
  <c r="F195" i="11"/>
  <c r="E195" i="11"/>
  <c r="J194" i="11"/>
  <c r="K194" i="11" s="1"/>
  <c r="F194" i="11"/>
  <c r="E194" i="11"/>
  <c r="J193" i="11"/>
  <c r="L193" i="11" s="1"/>
  <c r="F193" i="11"/>
  <c r="E193" i="11"/>
  <c r="J192" i="11"/>
  <c r="M192" i="11" s="1"/>
  <c r="F192" i="11"/>
  <c r="E192" i="11"/>
  <c r="I192" i="11" s="1"/>
  <c r="K191" i="11"/>
  <c r="J191" i="11"/>
  <c r="M191" i="11" s="1"/>
  <c r="F191" i="11"/>
  <c r="E191" i="11"/>
  <c r="I191" i="11" s="1"/>
  <c r="J190" i="11"/>
  <c r="K190" i="11" s="1"/>
  <c r="F190" i="11"/>
  <c r="E190" i="11"/>
  <c r="M189" i="11"/>
  <c r="J189" i="11"/>
  <c r="L189" i="11" s="1"/>
  <c r="F189" i="11"/>
  <c r="E189" i="11"/>
  <c r="I189" i="11" s="1"/>
  <c r="J188" i="11"/>
  <c r="M188" i="11" s="1"/>
  <c r="F188" i="11"/>
  <c r="E188" i="11"/>
  <c r="J187" i="11"/>
  <c r="M187" i="11" s="1"/>
  <c r="F187" i="11"/>
  <c r="E187" i="11"/>
  <c r="J186" i="11"/>
  <c r="K186" i="11" s="1"/>
  <c r="F186" i="11"/>
  <c r="E186" i="11"/>
  <c r="J185" i="11"/>
  <c r="L185" i="11" s="1"/>
  <c r="F185" i="11"/>
  <c r="E185" i="11"/>
  <c r="I185" i="11" s="1"/>
  <c r="J184" i="11"/>
  <c r="M184" i="11" s="1"/>
  <c r="F184" i="11"/>
  <c r="E184" i="11"/>
  <c r="K183" i="11"/>
  <c r="J183" i="11"/>
  <c r="L183" i="11" s="1"/>
  <c r="F183" i="11"/>
  <c r="E183" i="11"/>
  <c r="J182" i="11"/>
  <c r="K182" i="11" s="1"/>
  <c r="F182" i="11"/>
  <c r="E182" i="11"/>
  <c r="J181" i="11"/>
  <c r="L181" i="11" s="1"/>
  <c r="F181" i="11"/>
  <c r="E181" i="11"/>
  <c r="J180" i="11"/>
  <c r="M180" i="11" s="1"/>
  <c r="F180" i="11"/>
  <c r="E180" i="11"/>
  <c r="I180" i="11" s="1"/>
  <c r="J179" i="11"/>
  <c r="K179" i="11" s="1"/>
  <c r="F179" i="11"/>
  <c r="E179" i="11"/>
  <c r="L178" i="11"/>
  <c r="J178" i="11"/>
  <c r="K178" i="11" s="1"/>
  <c r="F178" i="11"/>
  <c r="E178" i="11"/>
  <c r="M177" i="11"/>
  <c r="J177" i="11"/>
  <c r="L177" i="11" s="1"/>
  <c r="F177" i="11"/>
  <c r="E177" i="11"/>
  <c r="I177" i="11" s="1"/>
  <c r="J176" i="11"/>
  <c r="M176" i="11" s="1"/>
  <c r="F176" i="11"/>
  <c r="E176" i="11"/>
  <c r="J175" i="11"/>
  <c r="M175" i="11" s="1"/>
  <c r="F175" i="11"/>
  <c r="E175" i="11"/>
  <c r="J174" i="11"/>
  <c r="K174" i="11" s="1"/>
  <c r="F174" i="11"/>
  <c r="E174" i="11"/>
  <c r="I174" i="11" s="1"/>
  <c r="M173" i="11"/>
  <c r="J173" i="11"/>
  <c r="L173" i="11" s="1"/>
  <c r="F173" i="11"/>
  <c r="E173" i="11"/>
  <c r="I173" i="11" s="1"/>
  <c r="J172" i="11"/>
  <c r="M172" i="11" s="1"/>
  <c r="F172" i="11"/>
  <c r="E172" i="11"/>
  <c r="I172" i="11" s="1"/>
  <c r="J171" i="11"/>
  <c r="M171" i="11" s="1"/>
  <c r="F171" i="11"/>
  <c r="E171" i="11"/>
  <c r="J170" i="11"/>
  <c r="K170" i="11" s="1"/>
  <c r="F170" i="11"/>
  <c r="E170" i="11"/>
  <c r="J169" i="11"/>
  <c r="L169" i="11" s="1"/>
  <c r="F169" i="11"/>
  <c r="E169" i="11"/>
  <c r="J168" i="11"/>
  <c r="M168" i="11" s="1"/>
  <c r="F168" i="11"/>
  <c r="E168" i="11"/>
  <c r="I168" i="11" s="1"/>
  <c r="J167" i="11"/>
  <c r="L167" i="11" s="1"/>
  <c r="F167" i="11"/>
  <c r="E167" i="11"/>
  <c r="I167" i="11" s="1"/>
  <c r="J166" i="11"/>
  <c r="K166" i="11" s="1"/>
  <c r="F166" i="11"/>
  <c r="E166" i="11"/>
  <c r="J165" i="11"/>
  <c r="L165" i="11" s="1"/>
  <c r="F165" i="11"/>
  <c r="E165" i="11"/>
  <c r="J164" i="11"/>
  <c r="F164" i="11"/>
  <c r="E164" i="11"/>
  <c r="J163" i="11"/>
  <c r="K163" i="11" s="1"/>
  <c r="F163" i="11"/>
  <c r="E163" i="11"/>
  <c r="I163" i="11" s="1"/>
  <c r="J162" i="11"/>
  <c r="K162" i="11" s="1"/>
  <c r="F162" i="11"/>
  <c r="E162" i="11"/>
  <c r="I162" i="11" s="1"/>
  <c r="J161" i="11"/>
  <c r="L161" i="11" s="1"/>
  <c r="F161" i="11"/>
  <c r="E161" i="11"/>
  <c r="J160" i="11"/>
  <c r="F160" i="11"/>
  <c r="E160" i="11"/>
  <c r="J159" i="11"/>
  <c r="L159" i="11" s="1"/>
  <c r="F159" i="11"/>
  <c r="E159" i="11"/>
  <c r="I159" i="11" s="1"/>
  <c r="J158" i="11"/>
  <c r="K158" i="11" s="1"/>
  <c r="F158" i="11"/>
  <c r="E158" i="11"/>
  <c r="J157" i="11"/>
  <c r="L157" i="11" s="1"/>
  <c r="F157" i="11"/>
  <c r="E157" i="11"/>
  <c r="J156" i="11"/>
  <c r="F156" i="11"/>
  <c r="E156" i="11"/>
  <c r="J155" i="11"/>
  <c r="M155" i="11" s="1"/>
  <c r="F155" i="11"/>
  <c r="E155" i="11"/>
  <c r="J154" i="11"/>
  <c r="K154" i="11" s="1"/>
  <c r="F154" i="11"/>
  <c r="E154" i="11"/>
  <c r="I154" i="11" s="1"/>
  <c r="J153" i="11"/>
  <c r="L153" i="11" s="1"/>
  <c r="F153" i="11"/>
  <c r="E153" i="11"/>
  <c r="J152" i="11"/>
  <c r="F152" i="11"/>
  <c r="E152" i="11"/>
  <c r="J151" i="11"/>
  <c r="L151" i="11" s="1"/>
  <c r="F151" i="11"/>
  <c r="E151" i="11"/>
  <c r="J150" i="11"/>
  <c r="K150" i="11" s="1"/>
  <c r="F150" i="11"/>
  <c r="E150" i="11"/>
  <c r="J149" i="11"/>
  <c r="L149" i="11" s="1"/>
  <c r="F149" i="11"/>
  <c r="E149" i="11"/>
  <c r="I149" i="11" s="1"/>
  <c r="J148" i="11"/>
  <c r="F148" i="11"/>
  <c r="E148" i="11"/>
  <c r="J147" i="11"/>
  <c r="K147" i="11" s="1"/>
  <c r="F147" i="11"/>
  <c r="E147" i="11"/>
  <c r="I147" i="11" s="1"/>
  <c r="J146" i="11"/>
  <c r="L146" i="11" s="1"/>
  <c r="F146" i="11"/>
  <c r="E146" i="11"/>
  <c r="I146" i="11" s="1"/>
  <c r="J145" i="11"/>
  <c r="L145" i="11" s="1"/>
  <c r="F145" i="11"/>
  <c r="E145" i="11"/>
  <c r="I145" i="11" s="1"/>
  <c r="J144" i="11"/>
  <c r="M144" i="11" s="1"/>
  <c r="F144" i="11"/>
  <c r="E144" i="11"/>
  <c r="J143" i="11"/>
  <c r="K143" i="11" s="1"/>
  <c r="F143" i="11"/>
  <c r="E143" i="11"/>
  <c r="J142" i="11"/>
  <c r="M142" i="11" s="1"/>
  <c r="F142" i="11"/>
  <c r="E142" i="11"/>
  <c r="J141" i="11"/>
  <c r="L141" i="11" s="1"/>
  <c r="F141" i="11"/>
  <c r="E141" i="11"/>
  <c r="J140" i="11"/>
  <c r="K140" i="11" s="1"/>
  <c r="F140" i="11"/>
  <c r="E140" i="11"/>
  <c r="I140" i="11" s="1"/>
  <c r="J139" i="11"/>
  <c r="M139" i="11" s="1"/>
  <c r="F139" i="11"/>
  <c r="E139" i="11"/>
  <c r="J138" i="11"/>
  <c r="M138" i="11" s="1"/>
  <c r="F138" i="11"/>
  <c r="E138" i="11"/>
  <c r="I138" i="11" s="1"/>
  <c r="J137" i="11"/>
  <c r="L137" i="11" s="1"/>
  <c r="F137" i="11"/>
  <c r="E137" i="11"/>
  <c r="J136" i="11"/>
  <c r="K136" i="11" s="1"/>
  <c r="F136" i="11"/>
  <c r="E136" i="11"/>
  <c r="I136" i="11" s="1"/>
  <c r="J135" i="11"/>
  <c r="M135" i="11" s="1"/>
  <c r="F135" i="11"/>
  <c r="E135" i="11"/>
  <c r="J134" i="11"/>
  <c r="M134" i="11" s="1"/>
  <c r="F134" i="11"/>
  <c r="E134" i="11"/>
  <c r="I134" i="11" s="1"/>
  <c r="J133" i="11"/>
  <c r="L133" i="11" s="1"/>
  <c r="F133" i="11"/>
  <c r="E133" i="11"/>
  <c r="J132" i="11"/>
  <c r="K132" i="11" s="1"/>
  <c r="F132" i="11"/>
  <c r="E132" i="11"/>
  <c r="I132" i="11" s="1"/>
  <c r="J131" i="11"/>
  <c r="L131" i="11" s="1"/>
  <c r="F131" i="11"/>
  <c r="E131" i="11"/>
  <c r="J130" i="11"/>
  <c r="M130" i="11" s="1"/>
  <c r="F130" i="11"/>
  <c r="E130" i="11"/>
  <c r="I130" i="11" s="1"/>
  <c r="J129" i="11"/>
  <c r="L129" i="11" s="1"/>
  <c r="F129" i="11"/>
  <c r="E129" i="11"/>
  <c r="J128" i="11"/>
  <c r="K128" i="11" s="1"/>
  <c r="F128" i="11"/>
  <c r="E128" i="11"/>
  <c r="I128" i="11" s="1"/>
  <c r="L127" i="11"/>
  <c r="J127" i="11"/>
  <c r="K127" i="11" s="1"/>
  <c r="F127" i="11"/>
  <c r="E127" i="11"/>
  <c r="I127" i="11" s="1"/>
  <c r="J126" i="11"/>
  <c r="M126" i="11" s="1"/>
  <c r="F126" i="11"/>
  <c r="E126" i="11"/>
  <c r="I126" i="11" s="1"/>
  <c r="J125" i="11"/>
  <c r="L125" i="11" s="1"/>
  <c r="F125" i="11"/>
  <c r="E125" i="11"/>
  <c r="J124" i="11"/>
  <c r="K124" i="11" s="1"/>
  <c r="F124" i="11"/>
  <c r="E124" i="11"/>
  <c r="J123" i="11"/>
  <c r="M123" i="11" s="1"/>
  <c r="F123" i="11"/>
  <c r="E123" i="11"/>
  <c r="J122" i="11"/>
  <c r="M122" i="11" s="1"/>
  <c r="F122" i="11"/>
  <c r="E122" i="11"/>
  <c r="J121" i="11"/>
  <c r="L121" i="11" s="1"/>
  <c r="F121" i="11"/>
  <c r="E121" i="11"/>
  <c r="I121" i="11" s="1"/>
  <c r="J120" i="11"/>
  <c r="K120" i="11" s="1"/>
  <c r="F120" i="11"/>
  <c r="E120" i="11"/>
  <c r="I120" i="11" s="1"/>
  <c r="M119" i="11"/>
  <c r="K119" i="11"/>
  <c r="J119" i="11"/>
  <c r="L119" i="11" s="1"/>
  <c r="F119" i="11"/>
  <c r="E119" i="11"/>
  <c r="I119" i="11" s="1"/>
  <c r="J118" i="11"/>
  <c r="M118" i="11" s="1"/>
  <c r="F118" i="11"/>
  <c r="E118" i="11"/>
  <c r="J117" i="11"/>
  <c r="L117" i="11" s="1"/>
  <c r="F117" i="11"/>
  <c r="E117" i="11"/>
  <c r="J116" i="11"/>
  <c r="K116" i="11" s="1"/>
  <c r="F116" i="11"/>
  <c r="E116" i="11"/>
  <c r="J115" i="11"/>
  <c r="K115" i="11" s="1"/>
  <c r="F115" i="11"/>
  <c r="E115" i="11"/>
  <c r="J114" i="11"/>
  <c r="M114" i="11" s="1"/>
  <c r="F114" i="11"/>
  <c r="E114" i="11"/>
  <c r="J113" i="11"/>
  <c r="L113" i="11" s="1"/>
  <c r="F113" i="11"/>
  <c r="E113" i="11"/>
  <c r="I113" i="11" s="1"/>
  <c r="J112" i="11"/>
  <c r="K112" i="11" s="1"/>
  <c r="F112" i="11"/>
  <c r="E112" i="11"/>
  <c r="I112" i="11" s="1"/>
  <c r="M111" i="11"/>
  <c r="J111" i="11"/>
  <c r="L111" i="11" s="1"/>
  <c r="F111" i="11"/>
  <c r="E111" i="11"/>
  <c r="J110" i="11"/>
  <c r="M110" i="11" s="1"/>
  <c r="F110" i="11"/>
  <c r="E110" i="11"/>
  <c r="J109" i="11"/>
  <c r="L109" i="11" s="1"/>
  <c r="F109" i="11"/>
  <c r="E109" i="11"/>
  <c r="J108" i="11"/>
  <c r="K108" i="11" s="1"/>
  <c r="F108" i="11"/>
  <c r="E108" i="11"/>
  <c r="I108" i="11" s="1"/>
  <c r="J107" i="11"/>
  <c r="M107" i="11" s="1"/>
  <c r="F107" i="11"/>
  <c r="E107" i="11"/>
  <c r="J106" i="11"/>
  <c r="F106" i="11"/>
  <c r="E106" i="11"/>
  <c r="I106" i="11" s="1"/>
  <c r="J105" i="11"/>
  <c r="L105" i="11" s="1"/>
  <c r="F105" i="11"/>
  <c r="E105" i="11"/>
  <c r="J104" i="11"/>
  <c r="K104" i="11" s="1"/>
  <c r="F104" i="11"/>
  <c r="E104" i="11"/>
  <c r="I104" i="11" s="1"/>
  <c r="M103" i="11"/>
  <c r="J103" i="11"/>
  <c r="L103" i="11" s="1"/>
  <c r="F103" i="11"/>
  <c r="E103" i="11"/>
  <c r="I103" i="11" s="1"/>
  <c r="J102" i="11"/>
  <c r="F102" i="11"/>
  <c r="E102" i="11"/>
  <c r="I102" i="11" s="1"/>
  <c r="J101" i="11"/>
  <c r="L101" i="11" s="1"/>
  <c r="F101" i="11"/>
  <c r="E101" i="11"/>
  <c r="I101" i="11" s="1"/>
  <c r="J100" i="11"/>
  <c r="K100" i="11" s="1"/>
  <c r="F100" i="11"/>
  <c r="E100" i="11"/>
  <c r="J99" i="11"/>
  <c r="K99" i="11" s="1"/>
  <c r="F99" i="11"/>
  <c r="E99" i="11"/>
  <c r="I99" i="11" s="1"/>
  <c r="J98" i="11"/>
  <c r="F98" i="11"/>
  <c r="E98" i="11"/>
  <c r="J97" i="11"/>
  <c r="L97" i="11" s="1"/>
  <c r="F97" i="11"/>
  <c r="E97" i="11"/>
  <c r="J96" i="11"/>
  <c r="K96" i="11" s="1"/>
  <c r="F96" i="11"/>
  <c r="E96" i="11"/>
  <c r="J95" i="11"/>
  <c r="L95" i="11" s="1"/>
  <c r="F95" i="11"/>
  <c r="E95" i="11"/>
  <c r="J94" i="11"/>
  <c r="F94" i="11"/>
  <c r="E94" i="11"/>
  <c r="J93" i="11"/>
  <c r="L93" i="11" s="1"/>
  <c r="F93" i="11"/>
  <c r="E93" i="11"/>
  <c r="I93" i="11" s="1"/>
  <c r="J92" i="11"/>
  <c r="F92" i="11"/>
  <c r="E92" i="11"/>
  <c r="J91" i="11"/>
  <c r="M91" i="11" s="1"/>
  <c r="F91" i="11"/>
  <c r="E91" i="11"/>
  <c r="I91" i="11" s="1"/>
  <c r="J90" i="11"/>
  <c r="F90" i="11"/>
  <c r="E90" i="11"/>
  <c r="J89" i="11"/>
  <c r="L89" i="11" s="1"/>
  <c r="F89" i="11"/>
  <c r="E89" i="11"/>
  <c r="I89" i="11" s="1"/>
  <c r="J88" i="11"/>
  <c r="F88" i="11"/>
  <c r="E88" i="11"/>
  <c r="M87" i="11"/>
  <c r="J87" i="11"/>
  <c r="K87" i="11" s="1"/>
  <c r="F87" i="11"/>
  <c r="E87" i="11"/>
  <c r="J86" i="11"/>
  <c r="F86" i="11"/>
  <c r="E86" i="11"/>
  <c r="I86" i="11" s="1"/>
  <c r="J85" i="11"/>
  <c r="L85" i="11" s="1"/>
  <c r="F85" i="11"/>
  <c r="E85" i="11"/>
  <c r="I85" i="11" s="1"/>
  <c r="J84" i="11"/>
  <c r="F84" i="11"/>
  <c r="E84" i="11"/>
  <c r="J83" i="11"/>
  <c r="M83" i="11" s="1"/>
  <c r="F83" i="11"/>
  <c r="E83" i="11"/>
  <c r="J82" i="11"/>
  <c r="K82" i="11" s="1"/>
  <c r="F82" i="11"/>
  <c r="E82" i="11"/>
  <c r="I82" i="11" s="1"/>
  <c r="J81" i="11"/>
  <c r="L81" i="11" s="1"/>
  <c r="F81" i="11"/>
  <c r="E81" i="11"/>
  <c r="J80" i="11"/>
  <c r="M80" i="11" s="1"/>
  <c r="F80" i="11"/>
  <c r="E80" i="11"/>
  <c r="I80" i="11" s="1"/>
  <c r="J79" i="11"/>
  <c r="M79" i="11" s="1"/>
  <c r="F79" i="11"/>
  <c r="E79" i="11"/>
  <c r="J78" i="11"/>
  <c r="F78" i="11"/>
  <c r="E78" i="11"/>
  <c r="J77" i="11"/>
  <c r="L77" i="11" s="1"/>
  <c r="F77" i="11"/>
  <c r="E77" i="11"/>
  <c r="J76" i="11"/>
  <c r="M76" i="11" s="1"/>
  <c r="F76" i="11"/>
  <c r="E76" i="11"/>
  <c r="I76" i="11" s="1"/>
  <c r="K75" i="11"/>
  <c r="J75" i="11"/>
  <c r="L75" i="11" s="1"/>
  <c r="F75" i="11"/>
  <c r="E75" i="11"/>
  <c r="I75" i="11" s="1"/>
  <c r="J74" i="11"/>
  <c r="K74" i="11" s="1"/>
  <c r="F74" i="11"/>
  <c r="E74" i="11"/>
  <c r="I74" i="11" s="1"/>
  <c r="J73" i="11"/>
  <c r="M73" i="11" s="1"/>
  <c r="F73" i="11"/>
  <c r="E73" i="11"/>
  <c r="J72" i="11"/>
  <c r="M72" i="11" s="1"/>
  <c r="F72" i="11"/>
  <c r="E72" i="11"/>
  <c r="J71" i="11"/>
  <c r="L71" i="11" s="1"/>
  <c r="F71" i="11"/>
  <c r="E71" i="11"/>
  <c r="I71" i="11" s="1"/>
  <c r="J70" i="11"/>
  <c r="K70" i="11" s="1"/>
  <c r="F70" i="11"/>
  <c r="E70" i="11"/>
  <c r="I70" i="11" s="1"/>
  <c r="J69" i="11"/>
  <c r="F69" i="11"/>
  <c r="E69" i="11"/>
  <c r="I69" i="11" s="1"/>
  <c r="J68" i="11"/>
  <c r="M68" i="11" s="1"/>
  <c r="F68" i="11"/>
  <c r="E68" i="11"/>
  <c r="J67" i="11"/>
  <c r="F67" i="11"/>
  <c r="E67" i="11"/>
  <c r="I67" i="11" s="1"/>
  <c r="J66" i="11"/>
  <c r="K66" i="11" s="1"/>
  <c r="F66" i="11"/>
  <c r="E66" i="11"/>
  <c r="M65" i="11"/>
  <c r="J65" i="11"/>
  <c r="K65" i="11" s="1"/>
  <c r="F65" i="11"/>
  <c r="E65" i="11"/>
  <c r="I65" i="11" s="1"/>
  <c r="J64" i="11"/>
  <c r="F64" i="11"/>
  <c r="E64" i="11"/>
  <c r="I64" i="11" s="1"/>
  <c r="J63" i="11"/>
  <c r="L63" i="11" s="1"/>
  <c r="F63" i="11"/>
  <c r="E63" i="11"/>
  <c r="J62" i="11"/>
  <c r="K62" i="11" s="1"/>
  <c r="F62" i="11"/>
  <c r="E62" i="11"/>
  <c r="L61" i="11"/>
  <c r="K61" i="11"/>
  <c r="J61" i="11"/>
  <c r="M61" i="11" s="1"/>
  <c r="F61" i="11"/>
  <c r="E61" i="11"/>
  <c r="I61" i="11" s="1"/>
  <c r="J60" i="11"/>
  <c r="M60" i="11" s="1"/>
  <c r="F60" i="11"/>
  <c r="E60" i="11"/>
  <c r="I60" i="11" s="1"/>
  <c r="J59" i="11"/>
  <c r="L59" i="11" s="1"/>
  <c r="F59" i="11"/>
  <c r="E59" i="11"/>
  <c r="J58" i="11"/>
  <c r="K58" i="11" s="1"/>
  <c r="F58" i="11"/>
  <c r="E58" i="11"/>
  <c r="J57" i="11"/>
  <c r="M57" i="11" s="1"/>
  <c r="F57" i="11"/>
  <c r="E57" i="11"/>
  <c r="I57" i="11" s="1"/>
  <c r="J56" i="11"/>
  <c r="M56" i="11" s="1"/>
  <c r="F56" i="11"/>
  <c r="E56" i="11"/>
  <c r="J55" i="11"/>
  <c r="L55" i="11" s="1"/>
  <c r="F55" i="11"/>
  <c r="E55" i="11"/>
  <c r="J54" i="11"/>
  <c r="K54" i="11" s="1"/>
  <c r="F54" i="11"/>
  <c r="E54" i="11"/>
  <c r="J53" i="11"/>
  <c r="K53" i="11" s="1"/>
  <c r="F53" i="11"/>
  <c r="E53" i="11"/>
  <c r="I53" i="11" s="1"/>
  <c r="J52" i="11"/>
  <c r="M52" i="11" s="1"/>
  <c r="F52" i="11"/>
  <c r="E52" i="11"/>
  <c r="I52" i="11" s="1"/>
  <c r="J51" i="11"/>
  <c r="L51" i="11" s="1"/>
  <c r="F51" i="11"/>
  <c r="E51" i="11"/>
  <c r="J50" i="11"/>
  <c r="K50" i="11" s="1"/>
  <c r="F50" i="11"/>
  <c r="E50" i="11"/>
  <c r="J49" i="11"/>
  <c r="L49" i="11" s="1"/>
  <c r="F49" i="11"/>
  <c r="E49" i="11"/>
  <c r="I49" i="11" s="1"/>
  <c r="J48" i="11"/>
  <c r="M48" i="11" s="1"/>
  <c r="F48" i="11"/>
  <c r="E48" i="11"/>
  <c r="J47" i="11"/>
  <c r="L47" i="11" s="1"/>
  <c r="F47" i="11"/>
  <c r="E47" i="11"/>
  <c r="J46" i="11"/>
  <c r="K46" i="11" s="1"/>
  <c r="F46" i="11"/>
  <c r="E46" i="11"/>
  <c r="M45" i="11"/>
  <c r="J45" i="11"/>
  <c r="L45" i="11" s="1"/>
  <c r="F45" i="11"/>
  <c r="E45" i="11"/>
  <c r="J44" i="11"/>
  <c r="F44" i="11"/>
  <c r="E44" i="11"/>
  <c r="I44" i="11" s="1"/>
  <c r="M43" i="11"/>
  <c r="J43" i="11"/>
  <c r="L43" i="11" s="1"/>
  <c r="F43" i="11"/>
  <c r="E43" i="11"/>
  <c r="I43" i="11" s="1"/>
  <c r="J42" i="11"/>
  <c r="K42" i="11" s="1"/>
  <c r="F42" i="11"/>
  <c r="E42" i="11"/>
  <c r="J41" i="11"/>
  <c r="L41" i="11" s="1"/>
  <c r="F41" i="11"/>
  <c r="E41" i="11"/>
  <c r="J40" i="11"/>
  <c r="M40" i="11" s="1"/>
  <c r="F40" i="11"/>
  <c r="E40" i="11"/>
  <c r="J39" i="11"/>
  <c r="L39" i="11" s="1"/>
  <c r="F39" i="11"/>
  <c r="E39" i="11"/>
  <c r="I39" i="11" s="1"/>
  <c r="J38" i="11"/>
  <c r="K38" i="11" s="1"/>
  <c r="F38" i="11"/>
  <c r="E38" i="11"/>
  <c r="J37" i="11"/>
  <c r="M37" i="11" s="1"/>
  <c r="F37" i="11"/>
  <c r="E37" i="11"/>
  <c r="J36" i="11"/>
  <c r="M36" i="11" s="1"/>
  <c r="F36" i="11"/>
  <c r="E36" i="11"/>
  <c r="J35" i="11"/>
  <c r="L35" i="11" s="1"/>
  <c r="F35" i="11"/>
  <c r="E35" i="11"/>
  <c r="J34" i="11"/>
  <c r="K34" i="11" s="1"/>
  <c r="F34" i="11"/>
  <c r="E34" i="11"/>
  <c r="J33" i="11"/>
  <c r="L33" i="11" s="1"/>
  <c r="F33" i="11"/>
  <c r="E33" i="11"/>
  <c r="J32" i="11"/>
  <c r="K32" i="11" s="1"/>
  <c r="F32" i="11"/>
  <c r="E32" i="11"/>
  <c r="I32" i="11" s="1"/>
  <c r="J31" i="11"/>
  <c r="L31" i="11" s="1"/>
  <c r="F31" i="11"/>
  <c r="E31" i="11"/>
  <c r="I31" i="11" s="1"/>
  <c r="I239" i="12" l="1"/>
  <c r="L239" i="12"/>
  <c r="I34" i="12"/>
  <c r="I38" i="12"/>
  <c r="I42" i="12"/>
  <c r="K45" i="12"/>
  <c r="I50" i="12"/>
  <c r="K53" i="12"/>
  <c r="M54" i="12"/>
  <c r="I56" i="12"/>
  <c r="I63" i="12"/>
  <c r="I67" i="12"/>
  <c r="I69" i="12"/>
  <c r="M75" i="12"/>
  <c r="I77" i="12"/>
  <c r="I78" i="12"/>
  <c r="I83" i="12"/>
  <c r="I87" i="12"/>
  <c r="L88" i="12"/>
  <c r="I90" i="12"/>
  <c r="I95" i="12"/>
  <c r="I97" i="12"/>
  <c r="I101" i="12"/>
  <c r="I104" i="12"/>
  <c r="L107" i="12"/>
  <c r="I109" i="12"/>
  <c r="I110" i="12"/>
  <c r="I115" i="12"/>
  <c r="I119" i="12"/>
  <c r="I122" i="12"/>
  <c r="I128" i="12"/>
  <c r="I133" i="12"/>
  <c r="I134" i="12"/>
  <c r="I139" i="12"/>
  <c r="I143" i="12"/>
  <c r="I144" i="12"/>
  <c r="I148" i="12"/>
  <c r="I150" i="12"/>
  <c r="I155" i="12"/>
  <c r="I159" i="12"/>
  <c r="I163" i="12"/>
  <c r="I165" i="12"/>
  <c r="I169" i="12"/>
  <c r="I172" i="12"/>
  <c r="K175" i="12"/>
  <c r="I178" i="12"/>
  <c r="I183" i="12"/>
  <c r="I185" i="12"/>
  <c r="I187" i="12"/>
  <c r="I191" i="12"/>
  <c r="I192" i="12"/>
  <c r="I196" i="12"/>
  <c r="L199" i="12"/>
  <c r="I201" i="12"/>
  <c r="I206" i="12"/>
  <c r="I207" i="12"/>
  <c r="I211" i="12"/>
  <c r="I212" i="12"/>
  <c r="K215" i="12"/>
  <c r="I218" i="12"/>
  <c r="I219" i="12"/>
  <c r="K222" i="12"/>
  <c r="L226" i="12"/>
  <c r="K231" i="12"/>
  <c r="I238" i="12"/>
  <c r="M175" i="12"/>
  <c r="L215" i="12"/>
  <c r="L222" i="12"/>
  <c r="I237" i="12"/>
  <c r="I32" i="12"/>
  <c r="I36" i="12"/>
  <c r="I40" i="12"/>
  <c r="I44" i="12"/>
  <c r="L46" i="12"/>
  <c r="I48" i="12"/>
  <c r="I52" i="12"/>
  <c r="K57" i="12"/>
  <c r="I59" i="12"/>
  <c r="I60" i="12"/>
  <c r="I61" i="12"/>
  <c r="I65" i="12"/>
  <c r="I71" i="12"/>
  <c r="M71" i="12"/>
  <c r="I73" i="12"/>
  <c r="I74" i="12"/>
  <c r="I80" i="12"/>
  <c r="I81" i="12"/>
  <c r="I85" i="12"/>
  <c r="I93" i="12"/>
  <c r="I99" i="12"/>
  <c r="I103" i="12"/>
  <c r="I106" i="12"/>
  <c r="I112" i="12"/>
  <c r="I113" i="12"/>
  <c r="I117" i="12"/>
  <c r="I120" i="12"/>
  <c r="L123" i="12"/>
  <c r="I125" i="12"/>
  <c r="I126" i="12"/>
  <c r="I130" i="12"/>
  <c r="I136" i="12"/>
  <c r="I137" i="12"/>
  <c r="I141" i="12"/>
  <c r="I146" i="12"/>
  <c r="K149" i="12"/>
  <c r="I152" i="12"/>
  <c r="I153" i="12"/>
  <c r="I157" i="12"/>
  <c r="I161" i="12"/>
  <c r="I167" i="12"/>
  <c r="I171" i="12"/>
  <c r="I174" i="12"/>
  <c r="I176" i="12"/>
  <c r="I180" i="12"/>
  <c r="I181" i="12"/>
  <c r="L186" i="12"/>
  <c r="I189" i="12"/>
  <c r="I194" i="12"/>
  <c r="I198" i="12"/>
  <c r="M202" i="12"/>
  <c r="I204" i="12"/>
  <c r="I209" i="12"/>
  <c r="I214" i="12"/>
  <c r="I216" i="12"/>
  <c r="I221" i="12"/>
  <c r="K223" i="12"/>
  <c r="I225" i="12"/>
  <c r="I230" i="12"/>
  <c r="I236" i="12"/>
  <c r="I36" i="11"/>
  <c r="I45" i="11"/>
  <c r="I46" i="11"/>
  <c r="I54" i="11"/>
  <c r="I58" i="11"/>
  <c r="I66" i="11"/>
  <c r="I79" i="11"/>
  <c r="I87" i="11"/>
  <c r="I88" i="11"/>
  <c r="I92" i="11"/>
  <c r="I96" i="11"/>
  <c r="I100" i="11"/>
  <c r="I105" i="11"/>
  <c r="I109" i="11"/>
  <c r="I114" i="11"/>
  <c r="I118" i="11"/>
  <c r="I129" i="11"/>
  <c r="I133" i="11"/>
  <c r="I137" i="11"/>
  <c r="I141" i="11"/>
  <c r="I153" i="11"/>
  <c r="I157" i="11"/>
  <c r="I158" i="11"/>
  <c r="K189" i="11"/>
  <c r="I207" i="11"/>
  <c r="I34" i="11"/>
  <c r="I38" i="11"/>
  <c r="I42" i="11"/>
  <c r="I63" i="11"/>
  <c r="I77" i="11"/>
  <c r="I81" i="11"/>
  <c r="I94" i="11"/>
  <c r="I111" i="11"/>
  <c r="I122" i="11"/>
  <c r="I178" i="11"/>
  <c r="I211" i="11"/>
  <c r="I33" i="11"/>
  <c r="I37" i="11"/>
  <c r="I41" i="11"/>
  <c r="I47" i="11"/>
  <c r="I51" i="11"/>
  <c r="I110" i="11"/>
  <c r="I142" i="11"/>
  <c r="K157" i="11"/>
  <c r="K41" i="11"/>
  <c r="K49" i="11"/>
  <c r="K57" i="11"/>
  <c r="L57" i="11"/>
  <c r="L72" i="11"/>
  <c r="K83" i="11"/>
  <c r="M32" i="11"/>
  <c r="K33" i="11"/>
  <c r="I35" i="11"/>
  <c r="I40" i="11"/>
  <c r="K45" i="11"/>
  <c r="I48" i="11"/>
  <c r="I50" i="11"/>
  <c r="L53" i="11"/>
  <c r="I55" i="11"/>
  <c r="I56" i="11"/>
  <c r="I59" i="11"/>
  <c r="I62" i="11"/>
  <c r="L65" i="11"/>
  <c r="I68" i="11"/>
  <c r="I72" i="11"/>
  <c r="I73" i="11"/>
  <c r="I78" i="11"/>
  <c r="I83" i="11"/>
  <c r="I84" i="11"/>
  <c r="L87" i="11"/>
  <c r="I90" i="11"/>
  <c r="I95" i="11"/>
  <c r="M95" i="11"/>
  <c r="I97" i="11"/>
  <c r="I98" i="11"/>
  <c r="K103" i="11"/>
  <c r="K105" i="11"/>
  <c r="I107" i="11"/>
  <c r="K111" i="11"/>
  <c r="K113" i="11"/>
  <c r="I115" i="11"/>
  <c r="I116" i="11"/>
  <c r="I117" i="11"/>
  <c r="I123" i="11"/>
  <c r="I124" i="11"/>
  <c r="I125" i="11"/>
  <c r="K129" i="11"/>
  <c r="I131" i="11"/>
  <c r="I135" i="11"/>
  <c r="I139" i="11"/>
  <c r="I143" i="11"/>
  <c r="I144" i="11"/>
  <c r="I148" i="11"/>
  <c r="I150" i="11"/>
  <c r="I155" i="11"/>
  <c r="I160" i="11"/>
  <c r="I164" i="11"/>
  <c r="I169" i="11"/>
  <c r="I175" i="11"/>
  <c r="I181" i="11"/>
  <c r="I186" i="11"/>
  <c r="I193" i="11"/>
  <c r="I197" i="11"/>
  <c r="I198" i="11"/>
  <c r="I202" i="11"/>
  <c r="L36" i="11"/>
  <c r="L79" i="11"/>
  <c r="K91" i="11"/>
  <c r="L99" i="11"/>
  <c r="L100" i="11"/>
  <c r="L108" i="11"/>
  <c r="K149" i="11"/>
  <c r="K151" i="11"/>
  <c r="K165" i="11"/>
  <c r="L170" i="11"/>
  <c r="I179" i="11"/>
  <c r="I183" i="11"/>
  <c r="I184" i="11"/>
  <c r="I188" i="11"/>
  <c r="I190" i="11"/>
  <c r="I195" i="11"/>
  <c r="I200" i="11"/>
  <c r="I204" i="11"/>
  <c r="M49" i="11"/>
  <c r="M55" i="11"/>
  <c r="K95" i="11"/>
  <c r="K97" i="11"/>
  <c r="L115" i="11"/>
  <c r="L116" i="11"/>
  <c r="K123" i="11"/>
  <c r="L124" i="11"/>
  <c r="L143" i="11"/>
  <c r="M149" i="11"/>
  <c r="I151" i="11"/>
  <c r="I152" i="11"/>
  <c r="I156" i="11"/>
  <c r="I161" i="11"/>
  <c r="I165" i="11"/>
  <c r="I166" i="11"/>
  <c r="I170" i="11"/>
  <c r="I171" i="11"/>
  <c r="I176" i="11"/>
  <c r="I182" i="11"/>
  <c r="I187" i="11"/>
  <c r="I194" i="11"/>
  <c r="I199" i="11"/>
  <c r="I203" i="11"/>
  <c r="I210" i="11"/>
  <c r="K33" i="12"/>
  <c r="K34" i="12"/>
  <c r="K39" i="12"/>
  <c r="L53" i="12"/>
  <c r="K55" i="12"/>
  <c r="M57" i="12"/>
  <c r="L60" i="12"/>
  <c r="L68" i="12"/>
  <c r="K83" i="12"/>
  <c r="L84" i="12"/>
  <c r="K93" i="12"/>
  <c r="L96" i="12"/>
  <c r="K111" i="12"/>
  <c r="M113" i="12"/>
  <c r="K127" i="12"/>
  <c r="L128" i="12"/>
  <c r="K135" i="12"/>
  <c r="K141" i="12"/>
  <c r="L144" i="12"/>
  <c r="K151" i="12"/>
  <c r="K157" i="12"/>
  <c r="M170" i="12"/>
  <c r="K188" i="12"/>
  <c r="L194" i="12"/>
  <c r="M199" i="12"/>
  <c r="K206" i="12"/>
  <c r="K207" i="12"/>
  <c r="K214" i="12"/>
  <c r="L223" i="12"/>
  <c r="L230" i="12"/>
  <c r="M238" i="12"/>
  <c r="L33" i="12"/>
  <c r="L34" i="12"/>
  <c r="L54" i="12"/>
  <c r="L55" i="12"/>
  <c r="K59" i="12"/>
  <c r="M63" i="12"/>
  <c r="L72" i="12"/>
  <c r="K77" i="12"/>
  <c r="L83" i="12"/>
  <c r="K101" i="12"/>
  <c r="L104" i="12"/>
  <c r="M111" i="12"/>
  <c r="K117" i="12"/>
  <c r="L120" i="12"/>
  <c r="L127" i="12"/>
  <c r="M129" i="12"/>
  <c r="M135" i="12"/>
  <c r="K143" i="12"/>
  <c r="L147" i="12"/>
  <c r="M151" i="12"/>
  <c r="M157" i="12"/>
  <c r="K167" i="12"/>
  <c r="M174" i="12"/>
  <c r="L178" i="12"/>
  <c r="K196" i="12"/>
  <c r="L202" i="12"/>
  <c r="L207" i="12"/>
  <c r="L214" i="12"/>
  <c r="M230" i="12"/>
  <c r="L235" i="12"/>
  <c r="M37" i="12"/>
  <c r="K47" i="12"/>
  <c r="L160" i="12"/>
  <c r="L167" i="12"/>
  <c r="K191" i="12"/>
  <c r="L210" i="12"/>
  <c r="L219" i="12"/>
  <c r="L227" i="12"/>
  <c r="K238" i="12"/>
  <c r="L203" i="12"/>
  <c r="L231" i="12"/>
  <c r="K31" i="12"/>
  <c r="K37" i="12"/>
  <c r="K38" i="12"/>
  <c r="L41" i="12"/>
  <c r="K43" i="12"/>
  <c r="L49" i="12"/>
  <c r="K51" i="12"/>
  <c r="L56" i="12"/>
  <c r="M58" i="12"/>
  <c r="K63" i="12"/>
  <c r="K65" i="12"/>
  <c r="M69" i="12"/>
  <c r="K75" i="12"/>
  <c r="L76" i="12"/>
  <c r="L79" i="12"/>
  <c r="L85" i="12"/>
  <c r="K85" i="12"/>
  <c r="M91" i="12"/>
  <c r="K91" i="12"/>
  <c r="L99" i="12"/>
  <c r="K99" i="12"/>
  <c r="M99" i="12"/>
  <c r="K100" i="12"/>
  <c r="L100" i="12"/>
  <c r="L38" i="12"/>
  <c r="M41" i="12"/>
  <c r="M49" i="12"/>
  <c r="M51" i="12"/>
  <c r="M65" i="12"/>
  <c r="M79" i="12"/>
  <c r="K92" i="12"/>
  <c r="L92" i="12"/>
  <c r="L81" i="12"/>
  <c r="M81" i="12"/>
  <c r="K35" i="12"/>
  <c r="L42" i="12"/>
  <c r="L50" i="12"/>
  <c r="L58" i="12"/>
  <c r="K69" i="12"/>
  <c r="M73" i="12"/>
  <c r="K81" i="12"/>
  <c r="L89" i="12"/>
  <c r="K89" i="12"/>
  <c r="L97" i="12"/>
  <c r="K97" i="12"/>
  <c r="M101" i="12"/>
  <c r="K107" i="12"/>
  <c r="L108" i="12"/>
  <c r="K113" i="12"/>
  <c r="M115" i="12"/>
  <c r="M117" i="12"/>
  <c r="K123" i="12"/>
  <c r="L124" i="12"/>
  <c r="K129" i="12"/>
  <c r="L132" i="12"/>
  <c r="K137" i="12"/>
  <c r="M139" i="12"/>
  <c r="M141" i="12"/>
  <c r="K147" i="12"/>
  <c r="L148" i="12"/>
  <c r="K153" i="12"/>
  <c r="M155" i="12"/>
  <c r="K160" i="12"/>
  <c r="K161" i="12"/>
  <c r="K164" i="12"/>
  <c r="K165" i="12"/>
  <c r="K176" i="12"/>
  <c r="K179" i="12"/>
  <c r="L182" i="12"/>
  <c r="M187" i="12"/>
  <c r="K192" i="12"/>
  <c r="K195" i="12"/>
  <c r="L198" i="12"/>
  <c r="K204" i="12"/>
  <c r="K210" i="12"/>
  <c r="K211" i="12"/>
  <c r="M218" i="12"/>
  <c r="K220" i="12"/>
  <c r="K226" i="12"/>
  <c r="K227" i="12"/>
  <c r="M234" i="12"/>
  <c r="K236" i="12"/>
  <c r="M137" i="12"/>
  <c r="M153" i="12"/>
  <c r="L164" i="12"/>
  <c r="L179" i="12"/>
  <c r="M182" i="12"/>
  <c r="L195" i="12"/>
  <c r="M198" i="12"/>
  <c r="K216" i="12"/>
  <c r="K232" i="12"/>
  <c r="M93" i="12"/>
  <c r="K105" i="12"/>
  <c r="M109" i="12"/>
  <c r="K115" i="12"/>
  <c r="L116" i="12"/>
  <c r="K121" i="12"/>
  <c r="M125" i="12"/>
  <c r="M133" i="12"/>
  <c r="K139" i="12"/>
  <c r="L140" i="12"/>
  <c r="K145" i="12"/>
  <c r="K155" i="12"/>
  <c r="L156" i="12"/>
  <c r="M159" i="12"/>
  <c r="L170" i="12"/>
  <c r="L174" i="12"/>
  <c r="M178" i="12"/>
  <c r="K184" i="12"/>
  <c r="K187" i="12"/>
  <c r="L190" i="12"/>
  <c r="M194" i="12"/>
  <c r="K200" i="12"/>
  <c r="K203" i="12"/>
  <c r="K212" i="12"/>
  <c r="K219" i="12"/>
  <c r="K228" i="12"/>
  <c r="K235" i="12"/>
  <c r="M105" i="12"/>
  <c r="M121" i="12"/>
  <c r="M145" i="12"/>
  <c r="M190" i="12"/>
  <c r="K208" i="12"/>
  <c r="K224" i="12"/>
  <c r="K39" i="11"/>
  <c r="M47" i="11"/>
  <c r="M51" i="11"/>
  <c r="M53" i="11"/>
  <c r="K73" i="11"/>
  <c r="K77" i="11"/>
  <c r="K80" i="11"/>
  <c r="M82" i="11"/>
  <c r="K93" i="11"/>
  <c r="L96" i="11"/>
  <c r="M99" i="11"/>
  <c r="K107" i="11"/>
  <c r="K109" i="11"/>
  <c r="L112" i="11"/>
  <c r="M115" i="11"/>
  <c r="L123" i="11"/>
  <c r="K139" i="11"/>
  <c r="L144" i="11"/>
  <c r="M151" i="11"/>
  <c r="K159" i="11"/>
  <c r="L162" i="11"/>
  <c r="K173" i="11"/>
  <c r="L186" i="11"/>
  <c r="M193" i="11"/>
  <c r="L202" i="11"/>
  <c r="L68" i="11"/>
  <c r="M77" i="11"/>
  <c r="L80" i="11"/>
  <c r="L107" i="11"/>
  <c r="L139" i="11"/>
  <c r="M159" i="11"/>
  <c r="M33" i="11"/>
  <c r="M41" i="11"/>
  <c r="M59" i="11"/>
  <c r="M63" i="11"/>
  <c r="K71" i="11"/>
  <c r="M75" i="11"/>
  <c r="K79" i="11"/>
  <c r="M81" i="11"/>
  <c r="K85" i="11"/>
  <c r="M89" i="11"/>
  <c r="K101" i="11"/>
  <c r="L104" i="11"/>
  <c r="K117" i="11"/>
  <c r="L120" i="11"/>
  <c r="L140" i="11"/>
  <c r="L154" i="11"/>
  <c r="M161" i="11"/>
  <c r="K167" i="11"/>
  <c r="K175" i="11"/>
  <c r="K181" i="11"/>
  <c r="L194" i="11"/>
  <c r="M205" i="11"/>
  <c r="L211" i="11"/>
  <c r="M31" i="11"/>
  <c r="K35" i="11"/>
  <c r="K37" i="11"/>
  <c r="M39" i="11"/>
  <c r="M44" i="11"/>
  <c r="L44" i="11"/>
  <c r="L37" i="11"/>
  <c r="L67" i="11"/>
  <c r="M67" i="11"/>
  <c r="K67" i="11"/>
  <c r="M35" i="11"/>
  <c r="L32" i="11"/>
  <c r="L40" i="11"/>
  <c r="K43" i="11"/>
  <c r="L69" i="11"/>
  <c r="K69" i="11"/>
  <c r="M69" i="11"/>
  <c r="K78" i="11"/>
  <c r="M78" i="11"/>
  <c r="L78" i="11"/>
  <c r="M64" i="11"/>
  <c r="L64" i="11"/>
  <c r="M131" i="11"/>
  <c r="M133" i="11"/>
  <c r="L147" i="11"/>
  <c r="L163" i="11"/>
  <c r="M167" i="11"/>
  <c r="L179" i="11"/>
  <c r="M183" i="11"/>
  <c r="L195" i="11"/>
  <c r="M199" i="11"/>
  <c r="M209" i="11"/>
  <c r="K121" i="11"/>
  <c r="K125" i="11"/>
  <c r="M127" i="11"/>
  <c r="M129" i="11"/>
  <c r="K135" i="11"/>
  <c r="L136" i="11"/>
  <c r="K141" i="11"/>
  <c r="M143" i="11"/>
  <c r="K145" i="11"/>
  <c r="M147" i="11"/>
  <c r="L150" i="11"/>
  <c r="K153" i="11"/>
  <c r="K155" i="11"/>
  <c r="M157" i="11"/>
  <c r="M163" i="11"/>
  <c r="L166" i="11"/>
  <c r="K169" i="11"/>
  <c r="K171" i="11"/>
  <c r="L175" i="11"/>
  <c r="M179" i="11"/>
  <c r="L182" i="11"/>
  <c r="K185" i="11"/>
  <c r="K187" i="11"/>
  <c r="L191" i="11"/>
  <c r="M195" i="11"/>
  <c r="L198" i="11"/>
  <c r="K201" i="11"/>
  <c r="K203" i="11"/>
  <c r="M71" i="11"/>
  <c r="L73" i="11"/>
  <c r="L83" i="11"/>
  <c r="M85" i="11"/>
  <c r="L91" i="11"/>
  <c r="M93" i="11"/>
  <c r="M97" i="11"/>
  <c r="M101" i="11"/>
  <c r="M105" i="11"/>
  <c r="M109" i="11"/>
  <c r="M113" i="11"/>
  <c r="M117" i="11"/>
  <c r="M121" i="11"/>
  <c r="M125" i="11"/>
  <c r="K131" i="11"/>
  <c r="L132" i="11"/>
  <c r="L135" i="11"/>
  <c r="K137" i="11"/>
  <c r="M141" i="11"/>
  <c r="M145" i="11"/>
  <c r="M153" i="11"/>
  <c r="L155" i="11"/>
  <c r="M169" i="11"/>
  <c r="L171" i="11"/>
  <c r="M185" i="11"/>
  <c r="L187" i="11"/>
  <c r="K199" i="11"/>
  <c r="M201" i="11"/>
  <c r="L203" i="11"/>
  <c r="K47" i="11"/>
  <c r="L48" i="11"/>
  <c r="K51" i="11"/>
  <c r="L52" i="11"/>
  <c r="K55" i="11"/>
  <c r="L56" i="11"/>
  <c r="K59" i="11"/>
  <c r="L60" i="11"/>
  <c r="K63" i="11"/>
  <c r="L76" i="11"/>
  <c r="K89" i="11"/>
  <c r="L128" i="11"/>
  <c r="K133" i="11"/>
  <c r="M137" i="11"/>
  <c r="K144" i="11"/>
  <c r="L158" i="11"/>
  <c r="K161" i="11"/>
  <c r="M165" i="11"/>
  <c r="L174" i="11"/>
  <c r="K177" i="11"/>
  <c r="M181" i="11"/>
  <c r="L190" i="11"/>
  <c r="K193" i="11"/>
  <c r="M197" i="11"/>
  <c r="L206" i="11"/>
  <c r="K209" i="11"/>
  <c r="M211" i="11"/>
  <c r="M32" i="12"/>
  <c r="M36" i="12"/>
  <c r="M40" i="12"/>
  <c r="K42" i="12"/>
  <c r="M44" i="12"/>
  <c r="K46" i="12"/>
  <c r="M48" i="12"/>
  <c r="K50" i="12"/>
  <c r="M52" i="12"/>
  <c r="K56" i="12"/>
  <c r="M66" i="12"/>
  <c r="L66" i="12"/>
  <c r="K66" i="12"/>
  <c r="M82" i="12"/>
  <c r="L82" i="12"/>
  <c r="K82" i="12"/>
  <c r="M98" i="12"/>
  <c r="L98" i="12"/>
  <c r="K98" i="12"/>
  <c r="M62" i="12"/>
  <c r="K62" i="12"/>
  <c r="M70" i="12"/>
  <c r="L70" i="12"/>
  <c r="K70" i="12"/>
  <c r="M86" i="12"/>
  <c r="L86" i="12"/>
  <c r="K86" i="12"/>
  <c r="L31" i="12"/>
  <c r="K32" i="12"/>
  <c r="L35" i="12"/>
  <c r="K36" i="12"/>
  <c r="L39" i="12"/>
  <c r="K40" i="12"/>
  <c r="L43" i="12"/>
  <c r="K44" i="12"/>
  <c r="L47" i="12"/>
  <c r="K48" i="12"/>
  <c r="K52" i="12"/>
  <c r="K61" i="12"/>
  <c r="L62" i="12"/>
  <c r="M74" i="12"/>
  <c r="L74" i="12"/>
  <c r="K74" i="12"/>
  <c r="M90" i="12"/>
  <c r="L90" i="12"/>
  <c r="K90" i="12"/>
  <c r="M61" i="12"/>
  <c r="K64" i="12"/>
  <c r="M64" i="12"/>
  <c r="M78" i="12"/>
  <c r="L78" i="12"/>
  <c r="K78" i="12"/>
  <c r="M94" i="12"/>
  <c r="L94" i="12"/>
  <c r="K94" i="12"/>
  <c r="L169" i="12"/>
  <c r="K169" i="12"/>
  <c r="M185" i="12"/>
  <c r="L185" i="12"/>
  <c r="K185" i="12"/>
  <c r="M68" i="12"/>
  <c r="M72" i="12"/>
  <c r="M76" i="12"/>
  <c r="M80" i="12"/>
  <c r="M84" i="12"/>
  <c r="M88" i="12"/>
  <c r="M92" i="12"/>
  <c r="M96" i="12"/>
  <c r="M100" i="12"/>
  <c r="K102" i="12"/>
  <c r="M104" i="12"/>
  <c r="K106" i="12"/>
  <c r="M108" i="12"/>
  <c r="K110" i="12"/>
  <c r="M112" i="12"/>
  <c r="K114" i="12"/>
  <c r="M116" i="12"/>
  <c r="K118" i="12"/>
  <c r="M120" i="12"/>
  <c r="K122" i="12"/>
  <c r="M124" i="12"/>
  <c r="K126" i="12"/>
  <c r="M128" i="12"/>
  <c r="K130" i="12"/>
  <c r="M132" i="12"/>
  <c r="K134" i="12"/>
  <c r="M136" i="12"/>
  <c r="K138" i="12"/>
  <c r="M140" i="12"/>
  <c r="K142" i="12"/>
  <c r="M144" i="12"/>
  <c r="K146" i="12"/>
  <c r="M148" i="12"/>
  <c r="K150" i="12"/>
  <c r="M152" i="12"/>
  <c r="K154" i="12"/>
  <c r="M156" i="12"/>
  <c r="K158" i="12"/>
  <c r="L161" i="12"/>
  <c r="K162" i="12"/>
  <c r="L165" i="12"/>
  <c r="L166" i="12"/>
  <c r="M169" i="12"/>
  <c r="M172" i="12"/>
  <c r="L172" i="12"/>
  <c r="M189" i="12"/>
  <c r="L189" i="12"/>
  <c r="K189" i="12"/>
  <c r="L102" i="12"/>
  <c r="L106" i="12"/>
  <c r="L110" i="12"/>
  <c r="L114" i="12"/>
  <c r="L118" i="12"/>
  <c r="L122" i="12"/>
  <c r="L126" i="12"/>
  <c r="L130" i="12"/>
  <c r="L134" i="12"/>
  <c r="L138" i="12"/>
  <c r="L142" i="12"/>
  <c r="L146" i="12"/>
  <c r="L150" i="12"/>
  <c r="L154" i="12"/>
  <c r="L158" i="12"/>
  <c r="K159" i="12"/>
  <c r="L162" i="12"/>
  <c r="M166" i="12"/>
  <c r="M168" i="12"/>
  <c r="L168" i="12"/>
  <c r="K172" i="12"/>
  <c r="M177" i="12"/>
  <c r="L177" i="12"/>
  <c r="K177" i="12"/>
  <c r="L173" i="12"/>
  <c r="K173" i="12"/>
  <c r="M181" i="12"/>
  <c r="L181" i="12"/>
  <c r="K181" i="12"/>
  <c r="K240" i="12"/>
  <c r="L176" i="12"/>
  <c r="L180" i="12"/>
  <c r="L184" i="12"/>
  <c r="L188" i="12"/>
  <c r="L192" i="12"/>
  <c r="K193" i="12"/>
  <c r="L196" i="12"/>
  <c r="K197" i="12"/>
  <c r="L200" i="12"/>
  <c r="K201" i="12"/>
  <c r="L204" i="12"/>
  <c r="K205" i="12"/>
  <c r="L208" i="12"/>
  <c r="K209" i="12"/>
  <c r="L212" i="12"/>
  <c r="K213" i="12"/>
  <c r="L216" i="12"/>
  <c r="K217" i="12"/>
  <c r="L220" i="12"/>
  <c r="K221" i="12"/>
  <c r="L224" i="12"/>
  <c r="K225" i="12"/>
  <c r="L228" i="12"/>
  <c r="K229" i="12"/>
  <c r="L232" i="12"/>
  <c r="K233" i="12"/>
  <c r="L236" i="12"/>
  <c r="K237" i="12"/>
  <c r="L240" i="12"/>
  <c r="L193" i="12"/>
  <c r="L197" i="12"/>
  <c r="L201" i="12"/>
  <c r="L205" i="12"/>
  <c r="L209" i="12"/>
  <c r="L213" i="12"/>
  <c r="L217" i="12"/>
  <c r="L221" i="12"/>
  <c r="L225" i="12"/>
  <c r="L229" i="12"/>
  <c r="L233" i="12"/>
  <c r="L237" i="12"/>
  <c r="L34" i="11"/>
  <c r="L38" i="11"/>
  <c r="L42" i="11"/>
  <c r="L54" i="11"/>
  <c r="L58" i="11"/>
  <c r="L62" i="11"/>
  <c r="L66" i="11"/>
  <c r="L70" i="11"/>
  <c r="L74" i="11"/>
  <c r="K84" i="11"/>
  <c r="M84" i="11"/>
  <c r="K88" i="11"/>
  <c r="M88" i="11"/>
  <c r="K92" i="11"/>
  <c r="M92" i="11"/>
  <c r="M106" i="11"/>
  <c r="L106" i="11"/>
  <c r="K106" i="11"/>
  <c r="K31" i="11"/>
  <c r="L46" i="11"/>
  <c r="L50" i="11"/>
  <c r="M34" i="11"/>
  <c r="K36" i="11"/>
  <c r="M38" i="11"/>
  <c r="K40" i="11"/>
  <c r="M42" i="11"/>
  <c r="K44" i="11"/>
  <c r="M46" i="11"/>
  <c r="K48" i="11"/>
  <c r="M50" i="11"/>
  <c r="K52" i="11"/>
  <c r="M54" i="11"/>
  <c r="K56" i="11"/>
  <c r="M58" i="11"/>
  <c r="K60" i="11"/>
  <c r="M62" i="11"/>
  <c r="K64" i="11"/>
  <c r="M66" i="11"/>
  <c r="K68" i="11"/>
  <c r="M70" i="11"/>
  <c r="K72" i="11"/>
  <c r="M74" i="11"/>
  <c r="K76" i="11"/>
  <c r="K81" i="11"/>
  <c r="L82" i="11"/>
  <c r="L84" i="11"/>
  <c r="L88" i="11"/>
  <c r="L92" i="11"/>
  <c r="M94" i="11"/>
  <c r="L94" i="11"/>
  <c r="K94" i="11"/>
  <c r="M86" i="11"/>
  <c r="K86" i="11"/>
  <c r="M90" i="11"/>
  <c r="K90" i="11"/>
  <c r="M98" i="11"/>
  <c r="L98" i="11"/>
  <c r="K98" i="11"/>
  <c r="L86" i="11"/>
  <c r="L90" i="11"/>
  <c r="M102" i="11"/>
  <c r="L102" i="11"/>
  <c r="K102" i="11"/>
  <c r="M96" i="11"/>
  <c r="M100" i="11"/>
  <c r="M104" i="11"/>
  <c r="M108" i="11"/>
  <c r="K110" i="11"/>
  <c r="M112" i="11"/>
  <c r="K114" i="11"/>
  <c r="M116" i="11"/>
  <c r="K118" i="11"/>
  <c r="M120" i="11"/>
  <c r="K122" i="11"/>
  <c r="M124" i="11"/>
  <c r="K126" i="11"/>
  <c r="M128" i="11"/>
  <c r="K130" i="11"/>
  <c r="M132" i="11"/>
  <c r="K134" i="11"/>
  <c r="M136" i="11"/>
  <c r="K138" i="11"/>
  <c r="M140" i="11"/>
  <c r="K142" i="11"/>
  <c r="M156" i="11"/>
  <c r="L156" i="11"/>
  <c r="K156" i="11"/>
  <c r="L110" i="11"/>
  <c r="L114" i="11"/>
  <c r="L118" i="11"/>
  <c r="L122" i="11"/>
  <c r="L126" i="11"/>
  <c r="L130" i="11"/>
  <c r="L134" i="11"/>
  <c r="L138" i="11"/>
  <c r="L142" i="11"/>
  <c r="M148" i="11"/>
  <c r="K148" i="11"/>
  <c r="M160" i="11"/>
  <c r="L160" i="11"/>
  <c r="K160" i="11"/>
  <c r="L148" i="11"/>
  <c r="M164" i="11"/>
  <c r="L164" i="11"/>
  <c r="K164" i="11"/>
  <c r="K146" i="11"/>
  <c r="M146" i="11"/>
  <c r="M152" i="11"/>
  <c r="L152" i="11"/>
  <c r="K152" i="11"/>
  <c r="L210" i="11"/>
  <c r="M150" i="11"/>
  <c r="M154" i="11"/>
  <c r="M158" i="11"/>
  <c r="M162" i="11"/>
  <c r="M166" i="11"/>
  <c r="K168" i="11"/>
  <c r="M170" i="11"/>
  <c r="K172" i="11"/>
  <c r="M174" i="11"/>
  <c r="K176" i="11"/>
  <c r="M178" i="11"/>
  <c r="K180" i="11"/>
  <c r="M182" i="11"/>
  <c r="K184" i="11"/>
  <c r="M186" i="11"/>
  <c r="K188" i="11"/>
  <c r="M190" i="11"/>
  <c r="K192" i="11"/>
  <c r="M194" i="11"/>
  <c r="K196" i="11"/>
  <c r="M198" i="11"/>
  <c r="K200" i="11"/>
  <c r="M202" i="11"/>
  <c r="K204" i="11"/>
  <c r="M206" i="11"/>
  <c r="K208" i="11"/>
  <c r="M210" i="11"/>
  <c r="L168" i="11"/>
  <c r="L172" i="11"/>
  <c r="L176" i="11"/>
  <c r="L180" i="11"/>
  <c r="L184" i="11"/>
  <c r="L188" i="11"/>
  <c r="L192" i="11"/>
  <c r="L196" i="11"/>
  <c r="L200" i="11"/>
  <c r="L204" i="11"/>
  <c r="L208" i="11"/>
  <c r="I241" i="12" l="1"/>
  <c r="I213" i="11"/>
  <c r="I70" i="8"/>
  <c r="I79" i="5"/>
  <c r="J70" i="8" l="1"/>
  <c r="L70" i="8" s="1"/>
  <c r="J43" i="8"/>
  <c r="M43" i="8" s="1"/>
  <c r="J58" i="8"/>
  <c r="L58" i="8" s="1"/>
  <c r="J92" i="8"/>
  <c r="K92" i="8" s="1"/>
  <c r="J64" i="8"/>
  <c r="L64" i="8" s="1"/>
  <c r="J71" i="8"/>
  <c r="M71" i="8" s="1"/>
  <c r="J46" i="8"/>
  <c r="M46" i="8" s="1"/>
  <c r="J85" i="8"/>
  <c r="L85" i="8" s="1"/>
  <c r="J98" i="8"/>
  <c r="K98" i="8" s="1"/>
  <c r="J34" i="8"/>
  <c r="L34" i="8" s="1"/>
  <c r="J39" i="8"/>
  <c r="M39" i="8" s="1"/>
  <c r="J60" i="8"/>
  <c r="L60" i="8" s="1"/>
  <c r="J79" i="8"/>
  <c r="K79" i="8" s="1"/>
  <c r="J83" i="8"/>
  <c r="K83" i="8" s="1"/>
  <c r="J94" i="8"/>
  <c r="M94" i="8" s="1"/>
  <c r="J102" i="8"/>
  <c r="L102" i="8" s="1"/>
  <c r="J31" i="8"/>
  <c r="K31" i="8" s="1"/>
  <c r="J52" i="8"/>
  <c r="L52" i="8" s="1"/>
  <c r="J77" i="8"/>
  <c r="M77" i="8" s="1"/>
  <c r="J38" i="8"/>
  <c r="L38" i="8" s="1"/>
  <c r="J55" i="8"/>
  <c r="K55" i="8" s="1"/>
  <c r="J74" i="8"/>
  <c r="K74" i="8" s="1"/>
  <c r="J90" i="8"/>
  <c r="M90" i="8" s="1"/>
  <c r="J49" i="8"/>
  <c r="L49" i="8" s="1"/>
  <c r="J66" i="8"/>
  <c r="K66" i="8" s="1"/>
  <c r="J97" i="8"/>
  <c r="M97" i="8" s="1"/>
  <c r="J44" i="8"/>
  <c r="M44" i="8" s="1"/>
  <c r="J59" i="8"/>
  <c r="L59" i="8" s="1"/>
  <c r="J93" i="8"/>
  <c r="K93" i="8" s="1"/>
  <c r="J65" i="8"/>
  <c r="L65" i="8" s="1"/>
  <c r="J72" i="8"/>
  <c r="M72" i="8" s="1"/>
  <c r="J47" i="8"/>
  <c r="M47" i="8" s="1"/>
  <c r="J86" i="8"/>
  <c r="L86" i="8" s="1"/>
  <c r="J99" i="8"/>
  <c r="K99" i="8" s="1"/>
  <c r="J35" i="8"/>
  <c r="L35" i="8" s="1"/>
  <c r="J40" i="8"/>
  <c r="M40" i="8" s="1"/>
  <c r="J61" i="8"/>
  <c r="L61" i="8" s="1"/>
  <c r="J80" i="8"/>
  <c r="K80" i="8" s="1"/>
  <c r="J84" i="8"/>
  <c r="K84" i="8" s="1"/>
  <c r="J95" i="8"/>
  <c r="M95" i="8" s="1"/>
  <c r="J103" i="8"/>
  <c r="L103" i="8" s="1"/>
  <c r="J32" i="8"/>
  <c r="K32" i="8" s="1"/>
  <c r="J53" i="8"/>
  <c r="L53" i="8" s="1"/>
  <c r="J78" i="8"/>
  <c r="M78" i="8" s="1"/>
  <c r="J41" i="8"/>
  <c r="L41" i="8" s="1"/>
  <c r="J57" i="8"/>
  <c r="K57" i="8" s="1"/>
  <c r="J76" i="8"/>
  <c r="K76" i="8" s="1"/>
  <c r="J91" i="8"/>
  <c r="M91" i="8" s="1"/>
  <c r="J51" i="8"/>
  <c r="L51" i="8" s="1"/>
  <c r="J69" i="8"/>
  <c r="K69" i="8" s="1"/>
  <c r="J101" i="8"/>
  <c r="M101" i="8" s="1"/>
  <c r="J45" i="8"/>
  <c r="M45" i="8" s="1"/>
  <c r="J62" i="8"/>
  <c r="L62" i="8" s="1"/>
  <c r="J100" i="8"/>
  <c r="K100" i="8" s="1"/>
  <c r="J68" i="8"/>
  <c r="L68" i="8" s="1"/>
  <c r="J75" i="8"/>
  <c r="M75" i="8" s="1"/>
  <c r="J50" i="8"/>
  <c r="L50" i="8" s="1"/>
  <c r="J88" i="8"/>
  <c r="K88" i="8" s="1"/>
  <c r="J36" i="8"/>
  <c r="L36" i="8" s="1"/>
  <c r="J42" i="8"/>
  <c r="M42" i="8" s="1"/>
  <c r="J63" i="8"/>
  <c r="L63" i="8" s="1"/>
  <c r="J82" i="8"/>
  <c r="K82" i="8" s="1"/>
  <c r="J87" i="8"/>
  <c r="K87" i="8" s="1"/>
  <c r="J104" i="8"/>
  <c r="M104" i="8" s="1"/>
  <c r="J33" i="8"/>
  <c r="L33" i="8" s="1"/>
  <c r="J56" i="8"/>
  <c r="K56" i="8" s="1"/>
  <c r="J81" i="8"/>
  <c r="M81" i="8" s="1"/>
  <c r="E73" i="8"/>
  <c r="H73" i="8" s="1"/>
  <c r="F73" i="8"/>
  <c r="E89" i="8"/>
  <c r="H89" i="8" s="1"/>
  <c r="F89" i="8"/>
  <c r="E48" i="8"/>
  <c r="H48" i="8" s="1"/>
  <c r="F48" i="8"/>
  <c r="E67" i="8"/>
  <c r="H67" i="8" s="1"/>
  <c r="F67" i="8"/>
  <c r="E96" i="8"/>
  <c r="H96" i="8" s="1"/>
  <c r="F96" i="8"/>
  <c r="E43" i="8"/>
  <c r="F43" i="8"/>
  <c r="E58" i="8"/>
  <c r="H58" i="8" s="1"/>
  <c r="F58" i="8"/>
  <c r="E92" i="8"/>
  <c r="F92" i="8"/>
  <c r="E64" i="8"/>
  <c r="H64" i="8" s="1"/>
  <c r="F64" i="8"/>
  <c r="E71" i="8"/>
  <c r="F71" i="8"/>
  <c r="E46" i="8"/>
  <c r="H46" i="8" s="1"/>
  <c r="F46" i="8"/>
  <c r="E85" i="8"/>
  <c r="H85" i="8" s="1"/>
  <c r="F85" i="8"/>
  <c r="E98" i="8"/>
  <c r="H98" i="8" s="1"/>
  <c r="F98" i="8"/>
  <c r="E34" i="8"/>
  <c r="H34" i="8" s="1"/>
  <c r="F34" i="8"/>
  <c r="E39" i="8"/>
  <c r="H39" i="8" s="1"/>
  <c r="F39" i="8"/>
  <c r="E60" i="8"/>
  <c r="H60" i="8" s="1"/>
  <c r="F60" i="8"/>
  <c r="E79" i="8"/>
  <c r="H79" i="8" s="1"/>
  <c r="F79" i="8"/>
  <c r="E83" i="8"/>
  <c r="H83" i="8" s="1"/>
  <c r="F83" i="8"/>
  <c r="E94" i="8"/>
  <c r="H94" i="8" s="1"/>
  <c r="F94" i="8"/>
  <c r="E102" i="8"/>
  <c r="H102" i="8" s="1"/>
  <c r="F102" i="8"/>
  <c r="E31" i="8"/>
  <c r="F31" i="8"/>
  <c r="E52" i="8"/>
  <c r="H52" i="8" s="1"/>
  <c r="F52" i="8"/>
  <c r="E77" i="8"/>
  <c r="H77" i="8" s="1"/>
  <c r="F77" i="8"/>
  <c r="E38" i="8"/>
  <c r="H38" i="8" s="1"/>
  <c r="F38" i="8"/>
  <c r="E55" i="8"/>
  <c r="H55" i="8" s="1"/>
  <c r="F55" i="8"/>
  <c r="E74" i="8"/>
  <c r="H74" i="8" s="1"/>
  <c r="F74" i="8"/>
  <c r="E90" i="8"/>
  <c r="F90" i="8"/>
  <c r="E49" i="8"/>
  <c r="H49" i="8" s="1"/>
  <c r="F49" i="8"/>
  <c r="E66" i="8"/>
  <c r="F66" i="8"/>
  <c r="E97" i="8"/>
  <c r="H97" i="8" s="1"/>
  <c r="F97" i="8"/>
  <c r="E44" i="8"/>
  <c r="F44" i="8"/>
  <c r="E59" i="8"/>
  <c r="H59" i="8" s="1"/>
  <c r="F59" i="8"/>
  <c r="E93" i="8"/>
  <c r="F93" i="8"/>
  <c r="E65" i="8"/>
  <c r="H65" i="8" s="1"/>
  <c r="F65" i="8"/>
  <c r="E72" i="8"/>
  <c r="F72" i="8"/>
  <c r="E47" i="8"/>
  <c r="F47" i="8"/>
  <c r="E86" i="8"/>
  <c r="H86" i="8" s="1"/>
  <c r="F86" i="8"/>
  <c r="E99" i="8"/>
  <c r="F99" i="8"/>
  <c r="E35" i="8"/>
  <c r="H35" i="8" s="1"/>
  <c r="F35" i="8"/>
  <c r="E40" i="8"/>
  <c r="F40" i="8"/>
  <c r="E61" i="8"/>
  <c r="H61" i="8" s="1"/>
  <c r="F61" i="8"/>
  <c r="E80" i="8"/>
  <c r="F80" i="8"/>
  <c r="E84" i="8"/>
  <c r="H84" i="8" s="1"/>
  <c r="F84" i="8"/>
  <c r="E95" i="8"/>
  <c r="F95" i="8"/>
  <c r="E103" i="8"/>
  <c r="H103" i="8" s="1"/>
  <c r="F103" i="8"/>
  <c r="E32" i="8"/>
  <c r="F32" i="8"/>
  <c r="E53" i="8"/>
  <c r="H53" i="8" s="1"/>
  <c r="F53" i="8"/>
  <c r="E78" i="8"/>
  <c r="F78" i="8"/>
  <c r="E41" i="8"/>
  <c r="H41" i="8" s="1"/>
  <c r="F41" i="8"/>
  <c r="E57" i="8"/>
  <c r="F57" i="8"/>
  <c r="E76" i="8"/>
  <c r="H76" i="8" s="1"/>
  <c r="F76" i="8"/>
  <c r="E91" i="8"/>
  <c r="F91" i="8"/>
  <c r="E51" i="8"/>
  <c r="H51" i="8" s="1"/>
  <c r="F51" i="8"/>
  <c r="E69" i="8"/>
  <c r="F69" i="8"/>
  <c r="E101" i="8"/>
  <c r="H101" i="8" s="1"/>
  <c r="F101" i="8"/>
  <c r="E45" i="8"/>
  <c r="F45" i="8"/>
  <c r="E62" i="8"/>
  <c r="H62" i="8" s="1"/>
  <c r="F62" i="8"/>
  <c r="E100" i="8"/>
  <c r="F100" i="8"/>
  <c r="E68" i="8"/>
  <c r="H68" i="8" s="1"/>
  <c r="F68" i="8"/>
  <c r="E75" i="8"/>
  <c r="F75" i="8"/>
  <c r="E50" i="8"/>
  <c r="H50" i="8" s="1"/>
  <c r="F50" i="8"/>
  <c r="E88" i="8"/>
  <c r="F88" i="8"/>
  <c r="E36" i="8"/>
  <c r="F36" i="8"/>
  <c r="E42" i="8"/>
  <c r="F42" i="8"/>
  <c r="E63" i="8"/>
  <c r="H63" i="8" s="1"/>
  <c r="F63" i="8"/>
  <c r="E82" i="8"/>
  <c r="F82" i="8"/>
  <c r="E87" i="8"/>
  <c r="H87" i="8" s="1"/>
  <c r="F87" i="8"/>
  <c r="E104" i="8"/>
  <c r="F104" i="8"/>
  <c r="E33" i="8"/>
  <c r="H33" i="8" s="1"/>
  <c r="F33" i="8"/>
  <c r="E56" i="8"/>
  <c r="F56" i="8"/>
  <c r="E81" i="8"/>
  <c r="H81" i="8" s="1"/>
  <c r="F81" i="8"/>
  <c r="J54" i="8"/>
  <c r="K54" i="8" s="1"/>
  <c r="J73" i="8"/>
  <c r="J89" i="8"/>
  <c r="K89" i="8" s="1"/>
  <c r="J48" i="8"/>
  <c r="K48" i="8" s="1"/>
  <c r="J67" i="8"/>
  <c r="L67" i="8" s="1"/>
  <c r="J96" i="8"/>
  <c r="K96" i="8" s="1"/>
  <c r="K73" i="8"/>
  <c r="J37" i="8"/>
  <c r="K37" i="8" s="1"/>
  <c r="F54" i="8"/>
  <c r="F37" i="8"/>
  <c r="E54" i="8"/>
  <c r="H54" i="8" s="1"/>
  <c r="E37" i="8"/>
  <c r="M96" i="8"/>
  <c r="M73" i="8"/>
  <c r="H72" i="8" l="1"/>
  <c r="I72" i="8" s="1"/>
  <c r="H93" i="8"/>
  <c r="I93" i="8" s="1"/>
  <c r="H44" i="8"/>
  <c r="I44" i="8" s="1"/>
  <c r="H66" i="8"/>
  <c r="I66" i="8" s="1"/>
  <c r="H90" i="8"/>
  <c r="I90" i="8" s="1"/>
  <c r="H36" i="8"/>
  <c r="I36" i="8" s="1"/>
  <c r="H82" i="8"/>
  <c r="I82" i="8" s="1"/>
  <c r="H88" i="8"/>
  <c r="I88" i="8" s="1"/>
  <c r="H45" i="8"/>
  <c r="I45" i="8" s="1"/>
  <c r="H57" i="8"/>
  <c r="I57" i="8" s="1"/>
  <c r="H32" i="8"/>
  <c r="I32" i="8" s="1"/>
  <c r="H80" i="8"/>
  <c r="I80" i="8" s="1"/>
  <c r="H40" i="8"/>
  <c r="I40" i="8" s="1"/>
  <c r="H99" i="8"/>
  <c r="I99" i="8" s="1"/>
  <c r="H47" i="8"/>
  <c r="I47" i="8" s="1"/>
  <c r="H71" i="8"/>
  <c r="I71" i="8" s="1"/>
  <c r="H92" i="8"/>
  <c r="I92" i="8" s="1"/>
  <c r="H43" i="8"/>
  <c r="I43" i="8" s="1"/>
  <c r="H56" i="8"/>
  <c r="I56" i="8" s="1"/>
  <c r="H104" i="8"/>
  <c r="I104" i="8" s="1"/>
  <c r="H42" i="8"/>
  <c r="I42" i="8" s="1"/>
  <c r="H75" i="8"/>
  <c r="I75" i="8" s="1"/>
  <c r="H100" i="8"/>
  <c r="I100" i="8" s="1"/>
  <c r="H69" i="8"/>
  <c r="I69" i="8" s="1"/>
  <c r="H91" i="8"/>
  <c r="I91" i="8" s="1"/>
  <c r="H78" i="8"/>
  <c r="I78" i="8" s="1"/>
  <c r="H95" i="8"/>
  <c r="I95" i="8" s="1"/>
  <c r="H37" i="8"/>
  <c r="I37" i="8" s="1"/>
  <c r="I55" i="8"/>
  <c r="I77" i="8"/>
  <c r="H31" i="8"/>
  <c r="I31" i="8" s="1"/>
  <c r="I94" i="8"/>
  <c r="I79" i="8"/>
  <c r="I39" i="8"/>
  <c r="I54" i="8"/>
  <c r="I67" i="8"/>
  <c r="I89" i="8"/>
  <c r="M80" i="8"/>
  <c r="M83" i="8"/>
  <c r="L92" i="8"/>
  <c r="I96" i="8"/>
  <c r="M63" i="8"/>
  <c r="M88" i="8"/>
  <c r="M68" i="8"/>
  <c r="L83" i="8"/>
  <c r="M70" i="8"/>
  <c r="M48" i="8"/>
  <c r="M74" i="8"/>
  <c r="K70" i="8"/>
  <c r="L89" i="8"/>
  <c r="M67" i="8"/>
  <c r="L32" i="8"/>
  <c r="M84" i="8"/>
  <c r="I98" i="8"/>
  <c r="M55" i="8"/>
  <c r="M76" i="8"/>
  <c r="M57" i="8"/>
  <c r="L84" i="8"/>
  <c r="L80" i="8"/>
  <c r="M35" i="8"/>
  <c r="L74" i="8"/>
  <c r="L55" i="8"/>
  <c r="M60" i="8"/>
  <c r="L98" i="8"/>
  <c r="I46" i="8"/>
  <c r="M82" i="8"/>
  <c r="L76" i="8"/>
  <c r="L57" i="8"/>
  <c r="M53" i="8"/>
  <c r="M79" i="8"/>
  <c r="M64" i="8"/>
  <c r="L99" i="8"/>
  <c r="M38" i="8"/>
  <c r="L79" i="8"/>
  <c r="L54" i="8"/>
  <c r="K67" i="8"/>
  <c r="I81" i="8"/>
  <c r="I33" i="8"/>
  <c r="I87" i="8"/>
  <c r="I63" i="8"/>
  <c r="I50" i="8"/>
  <c r="I68" i="8"/>
  <c r="I62" i="8"/>
  <c r="I101" i="8"/>
  <c r="I51" i="8"/>
  <c r="I76" i="8"/>
  <c r="I41" i="8"/>
  <c r="I53" i="8"/>
  <c r="I103" i="8"/>
  <c r="I84" i="8"/>
  <c r="I61" i="8"/>
  <c r="I35" i="8"/>
  <c r="I86" i="8"/>
  <c r="I65" i="8"/>
  <c r="I59" i="8"/>
  <c r="I97" i="8"/>
  <c r="I49" i="8"/>
  <c r="I74" i="8"/>
  <c r="I38" i="8"/>
  <c r="I52" i="8"/>
  <c r="I102" i="8"/>
  <c r="I83" i="8"/>
  <c r="I60" i="8"/>
  <c r="I34" i="8"/>
  <c r="I85" i="8"/>
  <c r="I64" i="8"/>
  <c r="I58" i="8"/>
  <c r="L81" i="8"/>
  <c r="M56" i="8"/>
  <c r="M87" i="8"/>
  <c r="K36" i="8"/>
  <c r="L88" i="8"/>
  <c r="K68" i="8"/>
  <c r="L100" i="8"/>
  <c r="L101" i="8"/>
  <c r="M69" i="8"/>
  <c r="K53" i="8"/>
  <c r="K35" i="8"/>
  <c r="K65" i="8"/>
  <c r="L93" i="8"/>
  <c r="L97" i="8"/>
  <c r="M66" i="8"/>
  <c r="K52" i="8"/>
  <c r="L31" i="8"/>
  <c r="K34" i="8"/>
  <c r="K64" i="8"/>
  <c r="K81" i="8"/>
  <c r="L56" i="8"/>
  <c r="L87" i="8"/>
  <c r="K101" i="8"/>
  <c r="L69" i="8"/>
  <c r="M41" i="8"/>
  <c r="M61" i="8"/>
  <c r="K97" i="8"/>
  <c r="L66" i="8"/>
  <c r="L82" i="8"/>
  <c r="M36" i="8"/>
  <c r="M65" i="8"/>
  <c r="M52" i="8"/>
  <c r="M34" i="8"/>
  <c r="K75" i="8"/>
  <c r="M100" i="8"/>
  <c r="M32" i="8"/>
  <c r="M103" i="8"/>
  <c r="M99" i="8"/>
  <c r="M86" i="8"/>
  <c r="M93" i="8"/>
  <c r="M31" i="8"/>
  <c r="M102" i="8"/>
  <c r="M98" i="8"/>
  <c r="M85" i="8"/>
  <c r="M92" i="8"/>
  <c r="M58" i="8"/>
  <c r="K33" i="8"/>
  <c r="L104" i="8"/>
  <c r="K63" i="8"/>
  <c r="L42" i="8"/>
  <c r="K50" i="8"/>
  <c r="L75" i="8"/>
  <c r="K62" i="8"/>
  <c r="L45" i="8"/>
  <c r="K51" i="8"/>
  <c r="L91" i="8"/>
  <c r="K41" i="8"/>
  <c r="L78" i="8"/>
  <c r="K103" i="8"/>
  <c r="L95" i="8"/>
  <c r="K61" i="8"/>
  <c r="L40" i="8"/>
  <c r="K86" i="8"/>
  <c r="L47" i="8"/>
  <c r="L72" i="8"/>
  <c r="K59" i="8"/>
  <c r="L44" i="8"/>
  <c r="K49" i="8"/>
  <c r="L90" i="8"/>
  <c r="K38" i="8"/>
  <c r="L77" i="8"/>
  <c r="K102" i="8"/>
  <c r="L94" i="8"/>
  <c r="K60" i="8"/>
  <c r="L39" i="8"/>
  <c r="K85" i="8"/>
  <c r="L46" i="8"/>
  <c r="L71" i="8"/>
  <c r="K58" i="8"/>
  <c r="L43" i="8"/>
  <c r="K104" i="8"/>
  <c r="K42" i="8"/>
  <c r="K45" i="8"/>
  <c r="K91" i="8"/>
  <c r="K78" i="8"/>
  <c r="K95" i="8"/>
  <c r="K40" i="8"/>
  <c r="K47" i="8"/>
  <c r="K72" i="8"/>
  <c r="K44" i="8"/>
  <c r="K90" i="8"/>
  <c r="K77" i="8"/>
  <c r="K94" i="8"/>
  <c r="K39" i="8"/>
  <c r="K46" i="8"/>
  <c r="K71" i="8"/>
  <c r="K43" i="8"/>
  <c r="M33" i="8"/>
  <c r="M50" i="8"/>
  <c r="M62" i="8"/>
  <c r="M51" i="8"/>
  <c r="M59" i="8"/>
  <c r="M49" i="8"/>
  <c r="I73" i="8"/>
  <c r="M37" i="8"/>
  <c r="M54" i="8"/>
  <c r="I48" i="8"/>
  <c r="L48" i="8"/>
  <c r="L37" i="8"/>
  <c r="M89" i="8"/>
  <c r="L73" i="8"/>
  <c r="L96" i="8"/>
  <c r="F51" i="5"/>
  <c r="I105" i="8" l="1"/>
  <c r="E101" i="5"/>
  <c r="I101" i="5" s="1"/>
  <c r="F101" i="5"/>
  <c r="J101" i="5"/>
  <c r="M101" i="5" s="1"/>
  <c r="E102" i="5"/>
  <c r="F102" i="5"/>
  <c r="J102" i="5"/>
  <c r="L102" i="5" s="1"/>
  <c r="E103" i="5"/>
  <c r="I103" i="5" s="1"/>
  <c r="F103" i="5"/>
  <c r="J103" i="5"/>
  <c r="K103" i="5" s="1"/>
  <c r="J79" i="5"/>
  <c r="M79" i="5" s="1"/>
  <c r="F79" i="5"/>
  <c r="E79" i="5"/>
  <c r="J46" i="5"/>
  <c r="K46" i="5" s="1"/>
  <c r="J64" i="5"/>
  <c r="K64" i="5" s="1"/>
  <c r="J104" i="5"/>
  <c r="K104" i="5" s="1"/>
  <c r="J72" i="5"/>
  <c r="K72" i="5" s="1"/>
  <c r="J80" i="5"/>
  <c r="K80" i="5" s="1"/>
  <c r="J33" i="5"/>
  <c r="K33" i="5" s="1"/>
  <c r="J43" i="5"/>
  <c r="K43" i="5" s="1"/>
  <c r="J50" i="5"/>
  <c r="J70" i="5"/>
  <c r="J91" i="5"/>
  <c r="J52" i="5"/>
  <c r="J97" i="5"/>
  <c r="J110" i="5"/>
  <c r="J39" i="5"/>
  <c r="J66" i="5"/>
  <c r="J88" i="5"/>
  <c r="J95" i="5"/>
  <c r="J106" i="5"/>
  <c r="J114" i="5"/>
  <c r="J31" i="5"/>
  <c r="J58" i="5"/>
  <c r="J86" i="5"/>
  <c r="J38" i="5"/>
  <c r="J61" i="5"/>
  <c r="J83" i="5"/>
  <c r="J55" i="5"/>
  <c r="J74" i="5"/>
  <c r="J109" i="5"/>
  <c r="J47" i="5"/>
  <c r="J65" i="5"/>
  <c r="J105" i="5"/>
  <c r="J73" i="5"/>
  <c r="J81" i="5"/>
  <c r="J34" i="5"/>
  <c r="J44" i="5"/>
  <c r="J49" i="5"/>
  <c r="J71" i="5"/>
  <c r="J92" i="5"/>
  <c r="J53" i="5"/>
  <c r="J98" i="5"/>
  <c r="J111" i="5"/>
  <c r="L111" i="5" s="1"/>
  <c r="J40" i="5"/>
  <c r="L40" i="5" s="1"/>
  <c r="J67" i="5"/>
  <c r="L67" i="5" s="1"/>
  <c r="J89" i="5"/>
  <c r="L89" i="5" s="1"/>
  <c r="J96" i="5"/>
  <c r="L96" i="5" s="1"/>
  <c r="J107" i="5"/>
  <c r="L107" i="5" s="1"/>
  <c r="J115" i="5"/>
  <c r="L115" i="5" s="1"/>
  <c r="J32" i="5"/>
  <c r="L32" i="5" s="1"/>
  <c r="J59" i="5"/>
  <c r="L59" i="5" s="1"/>
  <c r="J87" i="5"/>
  <c r="L87" i="5" s="1"/>
  <c r="J41" i="5"/>
  <c r="L41" i="5" s="1"/>
  <c r="J63" i="5"/>
  <c r="L63" i="5" s="1"/>
  <c r="J85" i="5"/>
  <c r="L85" i="5" s="1"/>
  <c r="J57" i="5"/>
  <c r="L57" i="5" s="1"/>
  <c r="J78" i="5"/>
  <c r="L78" i="5" s="1"/>
  <c r="J113" i="5"/>
  <c r="L113" i="5" s="1"/>
  <c r="J48" i="5"/>
  <c r="L48" i="5" s="1"/>
  <c r="J68" i="5"/>
  <c r="L68" i="5" s="1"/>
  <c r="J112" i="5"/>
  <c r="L112" i="5" s="1"/>
  <c r="J77" i="5"/>
  <c r="L77" i="5" s="1"/>
  <c r="J84" i="5"/>
  <c r="K84" i="5" s="1"/>
  <c r="J36" i="5"/>
  <c r="K36" i="5" s="1"/>
  <c r="J45" i="5"/>
  <c r="K45" i="5" s="1"/>
  <c r="J51" i="5"/>
  <c r="K51" i="5" s="1"/>
  <c r="J76" i="5"/>
  <c r="K76" i="5" s="1"/>
  <c r="J94" i="5"/>
  <c r="K94" i="5" s="1"/>
  <c r="J56" i="5"/>
  <c r="K56" i="5" s="1"/>
  <c r="J100" i="5"/>
  <c r="M100" i="5" s="1"/>
  <c r="J42" i="5"/>
  <c r="M42" i="5" s="1"/>
  <c r="J69" i="5"/>
  <c r="K69" i="5" s="1"/>
  <c r="J93" i="5"/>
  <c r="K93" i="5" s="1"/>
  <c r="J99" i="5"/>
  <c r="M99" i="5" s="1"/>
  <c r="J116" i="5"/>
  <c r="K116" i="5" s="1"/>
  <c r="J35" i="5"/>
  <c r="K35" i="5" s="1"/>
  <c r="J62" i="5"/>
  <c r="M62" i="5" s="1"/>
  <c r="J90" i="5"/>
  <c r="K90" i="5" s="1"/>
  <c r="F60" i="5"/>
  <c r="F82" i="5"/>
  <c r="F54" i="5"/>
  <c r="F75" i="5"/>
  <c r="F108" i="5"/>
  <c r="F46" i="5"/>
  <c r="F64" i="5"/>
  <c r="F104" i="5"/>
  <c r="F72" i="5"/>
  <c r="F80" i="5"/>
  <c r="F33" i="5"/>
  <c r="F43" i="5"/>
  <c r="F50" i="5"/>
  <c r="F70" i="5"/>
  <c r="F91" i="5"/>
  <c r="F52" i="5"/>
  <c r="F97" i="5"/>
  <c r="F110" i="5"/>
  <c r="F39" i="5"/>
  <c r="F66" i="5"/>
  <c r="F88" i="5"/>
  <c r="F95" i="5"/>
  <c r="F106" i="5"/>
  <c r="F114" i="5"/>
  <c r="F31" i="5"/>
  <c r="F58" i="5"/>
  <c r="F86" i="5"/>
  <c r="F38" i="5"/>
  <c r="F61" i="5"/>
  <c r="F83" i="5"/>
  <c r="F55" i="5"/>
  <c r="F74" i="5"/>
  <c r="F109" i="5"/>
  <c r="F47" i="5"/>
  <c r="F65" i="5"/>
  <c r="F105" i="5"/>
  <c r="F73" i="5"/>
  <c r="F81" i="5"/>
  <c r="F34" i="5"/>
  <c r="F44" i="5"/>
  <c r="F49" i="5"/>
  <c r="F71" i="5"/>
  <c r="F92" i="5"/>
  <c r="F53" i="5"/>
  <c r="F98" i="5"/>
  <c r="F111" i="5"/>
  <c r="F40" i="5"/>
  <c r="F67" i="5"/>
  <c r="F89" i="5"/>
  <c r="F96" i="5"/>
  <c r="F107" i="5"/>
  <c r="F115" i="5"/>
  <c r="F32" i="5"/>
  <c r="F59" i="5"/>
  <c r="F87" i="5"/>
  <c r="F41" i="5"/>
  <c r="F63" i="5"/>
  <c r="F85" i="5"/>
  <c r="F57" i="5"/>
  <c r="F78" i="5"/>
  <c r="F113" i="5"/>
  <c r="F48" i="5"/>
  <c r="F68" i="5"/>
  <c r="F112" i="5"/>
  <c r="F77" i="5"/>
  <c r="F84" i="5"/>
  <c r="F36" i="5"/>
  <c r="F45" i="5"/>
  <c r="F76" i="5"/>
  <c r="F94" i="5"/>
  <c r="F56" i="5"/>
  <c r="F100" i="5"/>
  <c r="F42" i="5"/>
  <c r="F69" i="5"/>
  <c r="F93" i="5"/>
  <c r="F99" i="5"/>
  <c r="F116" i="5"/>
  <c r="F35" i="5"/>
  <c r="F62" i="5"/>
  <c r="F90" i="5"/>
  <c r="E60" i="5"/>
  <c r="E82" i="5"/>
  <c r="E54" i="5"/>
  <c r="E75" i="5"/>
  <c r="E108" i="5"/>
  <c r="E46" i="5"/>
  <c r="I46" i="5" s="1"/>
  <c r="E64" i="5"/>
  <c r="I64" i="5" s="1"/>
  <c r="E104" i="5"/>
  <c r="E72" i="5"/>
  <c r="E80" i="5"/>
  <c r="I80" i="5" s="1"/>
  <c r="E33" i="5"/>
  <c r="I33" i="5" s="1"/>
  <c r="E43" i="5"/>
  <c r="E50" i="5"/>
  <c r="E70" i="5"/>
  <c r="I70" i="5" s="1"/>
  <c r="E91" i="5"/>
  <c r="I91" i="5" s="1"/>
  <c r="E52" i="5"/>
  <c r="E97" i="5"/>
  <c r="I97" i="5" s="1"/>
  <c r="E110" i="5"/>
  <c r="E39" i="5"/>
  <c r="I39" i="5" s="1"/>
  <c r="E66" i="5"/>
  <c r="E88" i="5"/>
  <c r="E95" i="5"/>
  <c r="E106" i="5"/>
  <c r="I106" i="5" s="1"/>
  <c r="E114" i="5"/>
  <c r="E31" i="5"/>
  <c r="E58" i="5"/>
  <c r="E86" i="5"/>
  <c r="I86" i="5" s="1"/>
  <c r="E38" i="5"/>
  <c r="E61" i="5"/>
  <c r="E83" i="5"/>
  <c r="E55" i="5"/>
  <c r="I55" i="5" s="1"/>
  <c r="E74" i="5"/>
  <c r="E109" i="5"/>
  <c r="E47" i="5"/>
  <c r="I47" i="5" s="1"/>
  <c r="E65" i="5"/>
  <c r="I65" i="5" s="1"/>
  <c r="E105" i="5"/>
  <c r="E73" i="5"/>
  <c r="E81" i="5"/>
  <c r="I81" i="5" s="1"/>
  <c r="E34" i="5"/>
  <c r="E44" i="5"/>
  <c r="E49" i="5"/>
  <c r="E71" i="5"/>
  <c r="I71" i="5" s="1"/>
  <c r="E92" i="5"/>
  <c r="I92" i="5" s="1"/>
  <c r="E53" i="5"/>
  <c r="E98" i="5"/>
  <c r="I98" i="5" s="1"/>
  <c r="E111" i="5"/>
  <c r="E40" i="5"/>
  <c r="I40" i="5" s="1"/>
  <c r="E67" i="5"/>
  <c r="E89" i="5"/>
  <c r="E96" i="5"/>
  <c r="E107" i="5"/>
  <c r="I107" i="5" s="1"/>
  <c r="E115" i="5"/>
  <c r="E32" i="5"/>
  <c r="E59" i="5"/>
  <c r="E87" i="5"/>
  <c r="I87" i="5" s="1"/>
  <c r="E41" i="5"/>
  <c r="E63" i="5"/>
  <c r="E85" i="5"/>
  <c r="E57" i="5"/>
  <c r="I57" i="5" s="1"/>
  <c r="E78" i="5"/>
  <c r="E113" i="5"/>
  <c r="E48" i="5"/>
  <c r="I48" i="5" s="1"/>
  <c r="E68" i="5"/>
  <c r="I68" i="5" s="1"/>
  <c r="E112" i="5"/>
  <c r="E77" i="5"/>
  <c r="E84" i="5"/>
  <c r="I84" i="5" s="1"/>
  <c r="E36" i="5"/>
  <c r="E45" i="5"/>
  <c r="E51" i="5"/>
  <c r="E76" i="5"/>
  <c r="I76" i="5" s="1"/>
  <c r="E94" i="5"/>
  <c r="I94" i="5" s="1"/>
  <c r="E56" i="5"/>
  <c r="E100" i="5"/>
  <c r="E42" i="5"/>
  <c r="E69" i="5"/>
  <c r="I69" i="5" s="1"/>
  <c r="E93" i="5"/>
  <c r="E99" i="5"/>
  <c r="E116" i="5"/>
  <c r="E35" i="5"/>
  <c r="I35" i="5" s="1"/>
  <c r="E62" i="5"/>
  <c r="E90" i="5"/>
  <c r="I90" i="5" s="1"/>
  <c r="J75" i="5"/>
  <c r="K75" i="5" s="1"/>
  <c r="J60" i="5"/>
  <c r="M60" i="5" s="1"/>
  <c r="J54" i="5"/>
  <c r="K54" i="5" s="1"/>
  <c r="J108" i="5"/>
  <c r="K108" i="5" s="1"/>
  <c r="J37" i="5"/>
  <c r="K37" i="5" s="1"/>
  <c r="F37" i="5"/>
  <c r="E37" i="5"/>
  <c r="J82" i="5"/>
  <c r="K82" i="5" s="1"/>
  <c r="I31" i="5" l="1"/>
  <c r="I56" i="5"/>
  <c r="I115" i="5"/>
  <c r="I67" i="5"/>
  <c r="I53" i="5"/>
  <c r="I38" i="5"/>
  <c r="I114" i="5"/>
  <c r="I66" i="5"/>
  <c r="I52" i="5"/>
  <c r="I102" i="5"/>
  <c r="L101" i="5"/>
  <c r="K102" i="5"/>
  <c r="K101" i="5"/>
  <c r="M103" i="5"/>
  <c r="L103" i="5"/>
  <c r="M102" i="5"/>
  <c r="L79" i="5"/>
  <c r="K79" i="5"/>
  <c r="M76" i="5"/>
  <c r="I37" i="5"/>
  <c r="I54" i="5"/>
  <c r="I116" i="5"/>
  <c r="I42" i="5"/>
  <c r="I99" i="5"/>
  <c r="I51" i="5"/>
  <c r="I77" i="5"/>
  <c r="I113" i="5"/>
  <c r="I85" i="5"/>
  <c r="I59" i="5"/>
  <c r="I96" i="5"/>
  <c r="I49" i="5"/>
  <c r="I73" i="5"/>
  <c r="I109" i="5"/>
  <c r="I83" i="5"/>
  <c r="I58" i="5"/>
  <c r="I95" i="5"/>
  <c r="I50" i="5"/>
  <c r="I72" i="5"/>
  <c r="I108" i="5"/>
  <c r="I82" i="5"/>
  <c r="I62" i="5"/>
  <c r="I93" i="5"/>
  <c r="I100" i="5"/>
  <c r="I45" i="5"/>
  <c r="I112" i="5"/>
  <c r="I78" i="5"/>
  <c r="I63" i="5"/>
  <c r="I32" i="5"/>
  <c r="I89" i="5"/>
  <c r="I111" i="5"/>
  <c r="I44" i="5"/>
  <c r="I105" i="5"/>
  <c r="I74" i="5"/>
  <c r="I61" i="5"/>
  <c r="I88" i="5"/>
  <c r="I110" i="5"/>
  <c r="I43" i="5"/>
  <c r="I104" i="5"/>
  <c r="I75" i="5"/>
  <c r="I60" i="5"/>
  <c r="M51" i="5"/>
  <c r="M56" i="5"/>
  <c r="L51" i="5"/>
  <c r="M84" i="5"/>
  <c r="M90" i="5"/>
  <c r="M116" i="5"/>
  <c r="M69" i="5"/>
  <c r="L90" i="5"/>
  <c r="L62" i="5"/>
  <c r="L35" i="5"/>
  <c r="L116" i="5"/>
  <c r="L99" i="5"/>
  <c r="L93" i="5"/>
  <c r="L69" i="5"/>
  <c r="L42" i="5"/>
  <c r="L100" i="5"/>
  <c r="L56" i="5"/>
  <c r="M94" i="5"/>
  <c r="L76" i="5"/>
  <c r="M36" i="5"/>
  <c r="L84" i="5"/>
  <c r="K49" i="5"/>
  <c r="L49" i="5"/>
  <c r="M49" i="5"/>
  <c r="K73" i="5"/>
  <c r="L73" i="5"/>
  <c r="M73" i="5"/>
  <c r="K109" i="5"/>
  <c r="L109" i="5"/>
  <c r="M109" i="5"/>
  <c r="K83" i="5"/>
  <c r="L83" i="5"/>
  <c r="M83" i="5"/>
  <c r="K58" i="5"/>
  <c r="L58" i="5"/>
  <c r="M58" i="5"/>
  <c r="K95" i="5"/>
  <c r="L95" i="5"/>
  <c r="M95" i="5"/>
  <c r="K50" i="5"/>
  <c r="L50" i="5"/>
  <c r="M50" i="5"/>
  <c r="M35" i="5"/>
  <c r="M93" i="5"/>
  <c r="K62" i="5"/>
  <c r="K99" i="5"/>
  <c r="K42" i="5"/>
  <c r="K100" i="5"/>
  <c r="L94" i="5"/>
  <c r="M45" i="5"/>
  <c r="L36" i="5"/>
  <c r="K112" i="5"/>
  <c r="M112" i="5"/>
  <c r="K48" i="5"/>
  <c r="M48" i="5"/>
  <c r="K78" i="5"/>
  <c r="M78" i="5"/>
  <c r="K63" i="5"/>
  <c r="M63" i="5"/>
  <c r="K87" i="5"/>
  <c r="M87" i="5"/>
  <c r="K32" i="5"/>
  <c r="M32" i="5"/>
  <c r="K107" i="5"/>
  <c r="M107" i="5"/>
  <c r="K89" i="5"/>
  <c r="M89" i="5"/>
  <c r="K40" i="5"/>
  <c r="M40" i="5"/>
  <c r="K111" i="5"/>
  <c r="M111" i="5"/>
  <c r="K44" i="5"/>
  <c r="L44" i="5"/>
  <c r="M44" i="5"/>
  <c r="K105" i="5"/>
  <c r="L105" i="5"/>
  <c r="M105" i="5"/>
  <c r="K74" i="5"/>
  <c r="L74" i="5"/>
  <c r="M74" i="5"/>
  <c r="K61" i="5"/>
  <c r="L61" i="5"/>
  <c r="M61" i="5"/>
  <c r="K31" i="5"/>
  <c r="L31" i="5"/>
  <c r="M31" i="5"/>
  <c r="K88" i="5"/>
  <c r="L88" i="5"/>
  <c r="M88" i="5"/>
  <c r="K110" i="5"/>
  <c r="L110" i="5"/>
  <c r="M110" i="5"/>
  <c r="L45" i="5"/>
  <c r="K98" i="5"/>
  <c r="L98" i="5"/>
  <c r="M98" i="5"/>
  <c r="K92" i="5"/>
  <c r="L92" i="5"/>
  <c r="M92" i="5"/>
  <c r="K34" i="5"/>
  <c r="L34" i="5"/>
  <c r="M34" i="5"/>
  <c r="K65" i="5"/>
  <c r="L65" i="5"/>
  <c r="M65" i="5"/>
  <c r="K55" i="5"/>
  <c r="L55" i="5"/>
  <c r="M55" i="5"/>
  <c r="K38" i="5"/>
  <c r="L38" i="5"/>
  <c r="M38" i="5"/>
  <c r="K114" i="5"/>
  <c r="L114" i="5"/>
  <c r="M114" i="5"/>
  <c r="K66" i="5"/>
  <c r="L66" i="5"/>
  <c r="M66" i="5"/>
  <c r="K97" i="5"/>
  <c r="L97" i="5"/>
  <c r="M97" i="5"/>
  <c r="K91" i="5"/>
  <c r="L91" i="5"/>
  <c r="M91" i="5"/>
  <c r="K77" i="5"/>
  <c r="M77" i="5"/>
  <c r="K68" i="5"/>
  <c r="M68" i="5"/>
  <c r="K113" i="5"/>
  <c r="M113" i="5"/>
  <c r="K57" i="5"/>
  <c r="M57" i="5"/>
  <c r="K85" i="5"/>
  <c r="M85" i="5"/>
  <c r="K41" i="5"/>
  <c r="M41" i="5"/>
  <c r="K59" i="5"/>
  <c r="M59" i="5"/>
  <c r="K115" i="5"/>
  <c r="M115" i="5"/>
  <c r="K96" i="5"/>
  <c r="M96" i="5"/>
  <c r="K67" i="5"/>
  <c r="M67" i="5"/>
  <c r="K53" i="5"/>
  <c r="L53" i="5"/>
  <c r="M53" i="5"/>
  <c r="K71" i="5"/>
  <c r="L71" i="5"/>
  <c r="M71" i="5"/>
  <c r="K81" i="5"/>
  <c r="L81" i="5"/>
  <c r="M81" i="5"/>
  <c r="K47" i="5"/>
  <c r="L47" i="5"/>
  <c r="M47" i="5"/>
  <c r="K86" i="5"/>
  <c r="L86" i="5"/>
  <c r="M86" i="5"/>
  <c r="K106" i="5"/>
  <c r="L106" i="5"/>
  <c r="M106" i="5"/>
  <c r="K39" i="5"/>
  <c r="L39" i="5"/>
  <c r="M39" i="5"/>
  <c r="K52" i="5"/>
  <c r="L52" i="5"/>
  <c r="M52" i="5"/>
  <c r="K70" i="5"/>
  <c r="L70" i="5"/>
  <c r="M70" i="5"/>
  <c r="M43" i="5"/>
  <c r="M33" i="5"/>
  <c r="M80" i="5"/>
  <c r="M72" i="5"/>
  <c r="M104" i="5"/>
  <c r="M64" i="5"/>
  <c r="M46" i="5"/>
  <c r="L43" i="5"/>
  <c r="L33" i="5"/>
  <c r="L80" i="5"/>
  <c r="L72" i="5"/>
  <c r="L104" i="5"/>
  <c r="L64" i="5"/>
  <c r="L46" i="5"/>
  <c r="M54" i="5"/>
  <c r="L60" i="5"/>
  <c r="M82" i="5"/>
  <c r="M37" i="5"/>
  <c r="M108" i="5"/>
  <c r="L54" i="5"/>
  <c r="K60" i="5"/>
  <c r="L37" i="5"/>
  <c r="L108" i="5"/>
  <c r="M75" i="5"/>
  <c r="L75" i="5"/>
  <c r="L82" i="5"/>
  <c r="I408" i="3"/>
  <c r="I396" i="3"/>
  <c r="I385" i="3"/>
  <c r="I375" i="3"/>
  <c r="I363" i="3"/>
  <c r="I352" i="3"/>
  <c r="I343" i="3"/>
  <c r="I333" i="3"/>
  <c r="I320" i="3"/>
  <c r="I310" i="3"/>
  <c r="I298" i="3"/>
  <c r="I289" i="3"/>
  <c r="I277" i="3"/>
  <c r="I264" i="3"/>
  <c r="I253" i="3"/>
  <c r="I243" i="3"/>
  <c r="I233" i="3"/>
  <c r="I222" i="3"/>
  <c r="I213" i="3"/>
  <c r="I203" i="3"/>
  <c r="I197" i="3"/>
  <c r="I186" i="3"/>
  <c r="I177" i="3"/>
  <c r="I170" i="3"/>
  <c r="I161" i="3"/>
  <c r="I155" i="3"/>
  <c r="I148" i="3"/>
  <c r="I141" i="3"/>
  <c r="I134" i="3"/>
  <c r="I127" i="3"/>
  <c r="I120" i="3"/>
  <c r="I117" i="3"/>
  <c r="I106" i="3"/>
  <c r="I100" i="3"/>
  <c r="I95" i="3"/>
  <c r="I91" i="3"/>
  <c r="I83" i="3"/>
  <c r="I77" i="3"/>
  <c r="I71" i="3"/>
  <c r="I65" i="3"/>
  <c r="I59" i="3"/>
  <c r="I51" i="3"/>
  <c r="I45" i="3"/>
  <c r="I41" i="3"/>
  <c r="I38" i="3"/>
  <c r="I31" i="3"/>
  <c r="I27" i="3"/>
  <c r="I24" i="3"/>
  <c r="I20" i="3"/>
  <c r="I16" i="3"/>
  <c r="I13" i="3"/>
  <c r="I12" i="3"/>
  <c r="I11" i="3"/>
  <c r="I10" i="3"/>
  <c r="I9" i="3"/>
  <c r="I8" i="3"/>
  <c r="I7" i="3"/>
  <c r="I468" i="3"/>
  <c r="I458" i="3"/>
  <c r="I446" i="3"/>
  <c r="I433" i="3"/>
  <c r="I421" i="3"/>
  <c r="I411" i="3"/>
  <c r="I399" i="3"/>
  <c r="I388" i="3"/>
  <c r="I377" i="3"/>
  <c r="I366" i="3"/>
  <c r="I354" i="3"/>
  <c r="I344" i="3"/>
  <c r="I331" i="3"/>
  <c r="I321" i="3"/>
  <c r="I311" i="3"/>
  <c r="I300" i="3"/>
  <c r="I286" i="3"/>
  <c r="I278" i="3"/>
  <c r="I267" i="3"/>
  <c r="I256" i="3"/>
  <c r="I245" i="3"/>
  <c r="I234" i="3"/>
  <c r="I224" i="3"/>
  <c r="I214" i="3"/>
  <c r="I204" i="3"/>
  <c r="I196" i="3"/>
  <c r="I185" i="3"/>
  <c r="I180" i="3"/>
  <c r="I169" i="3"/>
  <c r="I162" i="3"/>
  <c r="I159" i="3"/>
  <c r="I152" i="3"/>
  <c r="I145" i="3"/>
  <c r="I135" i="3"/>
  <c r="I131" i="3"/>
  <c r="I124" i="3"/>
  <c r="I115" i="3"/>
  <c r="I109" i="3"/>
  <c r="I102" i="3"/>
  <c r="I98" i="3"/>
  <c r="I88" i="3"/>
  <c r="I84" i="3"/>
  <c r="I80" i="3"/>
  <c r="I74" i="3"/>
  <c r="I68" i="3"/>
  <c r="I61" i="3"/>
  <c r="I56" i="3"/>
  <c r="I50" i="3"/>
  <c r="I42" i="3"/>
  <c r="I37" i="3"/>
  <c r="I32" i="3"/>
  <c r="I28" i="3"/>
  <c r="I23" i="3"/>
  <c r="I21" i="3"/>
  <c r="I18" i="3"/>
  <c r="I14" i="3"/>
  <c r="I572" i="3"/>
  <c r="I564" i="3"/>
  <c r="I556" i="3"/>
  <c r="I548" i="3"/>
  <c r="I539" i="3"/>
  <c r="I530" i="3"/>
  <c r="I521" i="3"/>
  <c r="I512" i="3"/>
  <c r="I503" i="3"/>
  <c r="I494" i="3"/>
  <c r="I484" i="3"/>
  <c r="I474" i="3"/>
  <c r="I461" i="3"/>
  <c r="I449" i="3"/>
  <c r="I437" i="3"/>
  <c r="I425" i="3"/>
  <c r="I413" i="3"/>
  <c r="I401" i="3"/>
  <c r="I390" i="3"/>
  <c r="I379" i="3"/>
  <c r="I368" i="3"/>
  <c r="I357" i="3"/>
  <c r="I346" i="3"/>
  <c r="I336" i="3"/>
  <c r="I324" i="3"/>
  <c r="I313" i="3"/>
  <c r="I302" i="3"/>
  <c r="I291" i="3"/>
  <c r="I280" i="3"/>
  <c r="I269" i="3"/>
  <c r="I258" i="3"/>
  <c r="I247" i="3"/>
  <c r="I236" i="3"/>
  <c r="I225" i="3"/>
  <c r="I216" i="3"/>
  <c r="I207" i="3"/>
  <c r="I198" i="3"/>
  <c r="I189" i="3"/>
  <c r="I181" i="3"/>
  <c r="I173" i="3"/>
  <c r="I166" i="3"/>
  <c r="I744" i="3"/>
  <c r="I740" i="3"/>
  <c r="I736" i="3"/>
  <c r="I732" i="3"/>
  <c r="I728" i="3"/>
  <c r="I724" i="3"/>
  <c r="I720" i="3"/>
  <c r="I716" i="3"/>
  <c r="I712" i="3"/>
  <c r="I708" i="3"/>
  <c r="I704" i="3"/>
  <c r="I700" i="3"/>
  <c r="I696" i="3"/>
  <c r="I692" i="3"/>
  <c r="I688" i="3"/>
  <c r="I684" i="3"/>
  <c r="I680" i="3"/>
  <c r="I676" i="3"/>
  <c r="I672" i="3"/>
  <c r="I668" i="3"/>
  <c r="I664" i="3"/>
  <c r="I660" i="3"/>
  <c r="I656" i="3"/>
  <c r="I652" i="3"/>
  <c r="I648" i="3"/>
  <c r="I642" i="3"/>
  <c r="I637" i="3"/>
  <c r="I632" i="3"/>
  <c r="I627" i="3"/>
  <c r="I622" i="3"/>
  <c r="I617" i="3"/>
  <c r="I611" i="3"/>
  <c r="I605" i="3"/>
  <c r="I599" i="3"/>
  <c r="I593" i="3"/>
  <c r="I587" i="3"/>
  <c r="I581" i="3"/>
  <c r="I571" i="3"/>
  <c r="I563" i="3"/>
  <c r="I555" i="3"/>
  <c r="I547" i="3"/>
  <c r="I538" i="3"/>
  <c r="I529" i="3"/>
  <c r="I520" i="3"/>
  <c r="I511" i="3"/>
  <c r="I502" i="3"/>
  <c r="I493" i="3"/>
  <c r="I483" i="3"/>
  <c r="I473" i="3"/>
  <c r="I460" i="3"/>
  <c r="I448" i="3"/>
  <c r="I436" i="3"/>
  <c r="I424" i="3"/>
  <c r="I412" i="3"/>
  <c r="I400" i="3"/>
  <c r="I389" i="3"/>
  <c r="I378" i="3"/>
  <c r="I367" i="3"/>
  <c r="I356" i="3"/>
  <c r="I345" i="3"/>
  <c r="I335" i="3"/>
  <c r="I323" i="3"/>
  <c r="I312" i="3"/>
  <c r="I301" i="3"/>
  <c r="I290" i="3"/>
  <c r="I279" i="3"/>
  <c r="I268" i="3"/>
  <c r="I257" i="3"/>
  <c r="I246" i="3"/>
  <c r="I235" i="3"/>
  <c r="I741" i="3"/>
  <c r="I738" i="3"/>
  <c r="I734" i="3"/>
  <c r="I730" i="3"/>
  <c r="I726" i="3"/>
  <c r="I722" i="3"/>
  <c r="I718" i="3"/>
  <c r="I714" i="3"/>
  <c r="I710" i="3"/>
  <c r="I706" i="3"/>
  <c r="I702" i="3"/>
  <c r="I698" i="3"/>
  <c r="I694" i="3"/>
  <c r="I690" i="3"/>
  <c r="I686" i="3"/>
  <c r="I682" i="3"/>
  <c r="I678" i="3"/>
  <c r="I674" i="3"/>
  <c r="I670" i="3"/>
  <c r="I666" i="3"/>
  <c r="I662" i="3"/>
  <c r="I658" i="3"/>
  <c r="I654" i="3"/>
  <c r="I650" i="3"/>
  <c r="I645" i="3"/>
  <c r="I640" i="3"/>
  <c r="I635" i="3"/>
  <c r="I630" i="3"/>
  <c r="I625" i="3"/>
  <c r="I620" i="3"/>
  <c r="I614" i="3"/>
  <c r="I608" i="3"/>
  <c r="I602" i="3"/>
  <c r="I596" i="3"/>
  <c r="I590" i="3"/>
  <c r="I584" i="3"/>
  <c r="I576" i="3"/>
  <c r="I542" i="3"/>
  <c r="I535" i="3"/>
  <c r="I526" i="3"/>
  <c r="I517" i="3"/>
  <c r="I509" i="3"/>
  <c r="I499" i="3"/>
  <c r="I488" i="3"/>
  <c r="I479" i="3"/>
  <c r="I467" i="3"/>
  <c r="I455" i="3"/>
  <c r="I442" i="3"/>
  <c r="I429" i="3"/>
  <c r="I419" i="3"/>
  <c r="I407" i="3"/>
  <c r="I395" i="3"/>
  <c r="I384" i="3"/>
  <c r="I374" i="3"/>
  <c r="I362" i="3"/>
  <c r="I351" i="3"/>
  <c r="I340" i="3"/>
  <c r="I330" i="3"/>
  <c r="I317" i="3"/>
  <c r="I307" i="3"/>
  <c r="I294" i="3"/>
  <c r="I284" i="3"/>
  <c r="I274" i="3"/>
  <c r="I263" i="3"/>
  <c r="I252" i="3"/>
  <c r="I240" i="3"/>
  <c r="I229" i="3"/>
  <c r="I219" i="3"/>
  <c r="I211" i="3"/>
  <c r="I202" i="3"/>
  <c r="I192" i="3"/>
  <c r="I184" i="3"/>
  <c r="I176" i="3"/>
  <c r="I168" i="3"/>
  <c r="I163" i="3"/>
  <c r="I154" i="3"/>
  <c r="I147" i="3"/>
  <c r="I140" i="3"/>
  <c r="I133" i="3"/>
  <c r="I126" i="3"/>
  <c r="I119" i="3"/>
  <c r="I112" i="3"/>
  <c r="I105" i="3"/>
  <c r="I99" i="3"/>
  <c r="I93" i="3"/>
  <c r="I87" i="3"/>
  <c r="I81" i="3"/>
  <c r="I76" i="3"/>
  <c r="I69" i="3"/>
  <c r="I63" i="3"/>
  <c r="I57" i="3"/>
  <c r="I52" i="3"/>
  <c r="I46" i="3"/>
  <c r="I39" i="3"/>
  <c r="I33" i="3"/>
  <c r="I29" i="3"/>
  <c r="I25" i="3"/>
  <c r="I22" i="3"/>
  <c r="I19" i="3"/>
  <c r="I15" i="3"/>
  <c r="I472" i="3"/>
  <c r="I464" i="3"/>
  <c r="I452" i="3"/>
  <c r="I439" i="3"/>
  <c r="I427" i="3"/>
  <c r="I415" i="3"/>
  <c r="I402" i="3"/>
  <c r="I391" i="3"/>
  <c r="I380" i="3"/>
  <c r="I369" i="3"/>
  <c r="I358" i="3"/>
  <c r="I347" i="3"/>
  <c r="I337" i="3"/>
  <c r="I325" i="3"/>
  <c r="I315" i="3"/>
  <c r="I303" i="3"/>
  <c r="I292" i="3"/>
  <c r="I281" i="3"/>
  <c r="I270" i="3"/>
  <c r="I259" i="3"/>
  <c r="I248" i="3"/>
  <c r="I237" i="3"/>
  <c r="I226" i="3"/>
  <c r="I217" i="3"/>
  <c r="I208" i="3"/>
  <c r="I199" i="3"/>
  <c r="I191" i="3"/>
  <c r="I183" i="3"/>
  <c r="I174" i="3"/>
  <c r="I167" i="3"/>
  <c r="I160" i="3"/>
  <c r="I153" i="3"/>
  <c r="I146" i="3"/>
  <c r="I139" i="3"/>
  <c r="I132" i="3"/>
  <c r="I125" i="3"/>
  <c r="I118" i="3"/>
  <c r="I111" i="3"/>
  <c r="I743" i="3"/>
  <c r="I739" i="3"/>
  <c r="I735" i="3"/>
  <c r="I731" i="3"/>
  <c r="I727" i="3"/>
  <c r="I723" i="3"/>
  <c r="I719" i="3"/>
  <c r="I715" i="3"/>
  <c r="I711" i="3"/>
  <c r="I707" i="3"/>
  <c r="I703" i="3"/>
  <c r="I699" i="3"/>
  <c r="I695" i="3"/>
  <c r="I691" i="3"/>
  <c r="I687" i="3"/>
  <c r="I683" i="3"/>
  <c r="I679" i="3"/>
  <c r="I675" i="3"/>
  <c r="I671" i="3"/>
  <c r="I667" i="3"/>
  <c r="I663" i="3"/>
  <c r="I659" i="3"/>
  <c r="I655" i="3"/>
  <c r="I651" i="3"/>
  <c r="I646" i="3"/>
  <c r="I641" i="3"/>
  <c r="I636" i="3"/>
  <c r="I631" i="3"/>
  <c r="I626" i="3"/>
  <c r="I621" i="3"/>
  <c r="I615" i="3"/>
  <c r="I609" i="3"/>
  <c r="I603" i="3"/>
  <c r="I597" i="3"/>
  <c r="I591" i="3"/>
  <c r="I585" i="3"/>
  <c r="I577" i="3"/>
  <c r="I568" i="3"/>
  <c r="I560" i="3"/>
  <c r="I552" i="3"/>
  <c r="I544" i="3"/>
  <c r="I534" i="3"/>
  <c r="I524" i="3"/>
  <c r="I516" i="3"/>
  <c r="I507" i="3"/>
  <c r="I497" i="3"/>
  <c r="I487" i="3"/>
  <c r="I477" i="3"/>
  <c r="I465" i="3"/>
  <c r="I454" i="3"/>
  <c r="I443" i="3"/>
  <c r="I431" i="3"/>
  <c r="I418" i="3"/>
  <c r="I406" i="3"/>
  <c r="I393" i="3"/>
  <c r="I383" i="3"/>
  <c r="I372" i="3"/>
  <c r="I360" i="3"/>
  <c r="I350" i="3"/>
  <c r="I339" i="3"/>
  <c r="I327" i="3"/>
  <c r="I318" i="3"/>
  <c r="I306" i="3"/>
  <c r="I296" i="3"/>
  <c r="I285" i="3"/>
  <c r="I273" i="3"/>
  <c r="I261" i="3"/>
  <c r="I251" i="3"/>
  <c r="I241" i="3"/>
  <c r="I228" i="3"/>
  <c r="I220" i="3"/>
  <c r="I210" i="3"/>
  <c r="I201" i="3"/>
  <c r="I193" i="3"/>
  <c r="I745" i="3"/>
  <c r="I742" i="3"/>
  <c r="I737" i="3"/>
  <c r="I733" i="3"/>
  <c r="I729" i="3"/>
  <c r="I725" i="3"/>
  <c r="I721" i="3"/>
  <c r="I717" i="3"/>
  <c r="I713" i="3"/>
  <c r="I709" i="3"/>
  <c r="I705" i="3"/>
  <c r="I701" i="3"/>
  <c r="I697" i="3"/>
  <c r="I693" i="3"/>
  <c r="I689" i="3"/>
  <c r="I685" i="3"/>
  <c r="I681" i="3"/>
  <c r="I677" i="3"/>
  <c r="I673" i="3"/>
  <c r="I669" i="3"/>
  <c r="I665" i="3"/>
  <c r="I661" i="3"/>
  <c r="I657" i="3"/>
  <c r="I653" i="3"/>
  <c r="I649" i="3"/>
  <c r="I644" i="3"/>
  <c r="I639" i="3"/>
  <c r="I634" i="3"/>
  <c r="I629" i="3"/>
  <c r="I624" i="3"/>
  <c r="I618" i="3"/>
  <c r="I612" i="3"/>
  <c r="I607" i="3"/>
  <c r="I601" i="3"/>
  <c r="I595" i="3"/>
  <c r="I588" i="3"/>
  <c r="I582" i="3"/>
  <c r="I575" i="3"/>
  <c r="I157" i="3"/>
  <c r="I151" i="3"/>
  <c r="I144" i="3"/>
  <c r="I138" i="3"/>
  <c r="I130" i="3"/>
  <c r="I122" i="3"/>
  <c r="I113" i="3"/>
  <c r="I107" i="3"/>
  <c r="I104" i="3"/>
  <c r="I94" i="3"/>
  <c r="I89" i="3"/>
  <c r="I85" i="3"/>
  <c r="I79" i="3"/>
  <c r="I72" i="3"/>
  <c r="I66" i="3"/>
  <c r="I60" i="3"/>
  <c r="I55" i="3"/>
  <c r="I48" i="3"/>
  <c r="I40" i="3"/>
  <c r="I34" i="3"/>
  <c r="I30" i="3"/>
  <c r="I26" i="3"/>
  <c r="I17" i="3"/>
  <c r="I567" i="3"/>
  <c r="I559" i="3"/>
  <c r="I551" i="3"/>
  <c r="I543" i="3"/>
  <c r="I533" i="3"/>
  <c r="I525" i="3"/>
  <c r="I515" i="3"/>
  <c r="I506" i="3"/>
  <c r="I498" i="3"/>
  <c r="I489" i="3"/>
  <c r="I478" i="3"/>
  <c r="I466" i="3"/>
  <c r="I453" i="3"/>
  <c r="I441" i="3"/>
  <c r="I430" i="3"/>
  <c r="I417" i="3"/>
  <c r="I405" i="3"/>
  <c r="I394" i="3"/>
  <c r="I382" i="3"/>
  <c r="I371" i="3"/>
  <c r="I361" i="3"/>
  <c r="I349" i="3"/>
  <c r="I341" i="3"/>
  <c r="I329" i="3"/>
  <c r="I316" i="3"/>
  <c r="I305" i="3"/>
  <c r="I295" i="3"/>
  <c r="I283" i="3"/>
  <c r="I272" i="3"/>
  <c r="I262" i="3"/>
  <c r="I250" i="3"/>
  <c r="I239" i="3"/>
  <c r="I230" i="3"/>
  <c r="I616" i="3"/>
  <c r="I610" i="3"/>
  <c r="I604" i="3"/>
  <c r="I598" i="3"/>
  <c r="I592" i="3"/>
  <c r="I586" i="3"/>
  <c r="I580" i="3"/>
  <c r="I569" i="3"/>
  <c r="I561" i="3"/>
  <c r="I553" i="3"/>
  <c r="I545" i="3"/>
  <c r="I536" i="3"/>
  <c r="I527" i="3"/>
  <c r="I519" i="3"/>
  <c r="I508" i="3"/>
  <c r="I500" i="3"/>
  <c r="I492" i="3"/>
  <c r="I480" i="3"/>
  <c r="I469" i="3"/>
  <c r="I457" i="3"/>
  <c r="I444" i="3"/>
  <c r="I432" i="3"/>
  <c r="I420" i="3"/>
  <c r="I409" i="3"/>
  <c r="I397" i="3"/>
  <c r="I387" i="3"/>
  <c r="I373" i="3"/>
  <c r="I364" i="3"/>
  <c r="I355" i="3"/>
  <c r="I328" i="3"/>
  <c r="I319" i="3"/>
  <c r="I308" i="3"/>
  <c r="I299" i="3"/>
  <c r="I287" i="3"/>
  <c r="I276" i="3"/>
  <c r="I265" i="3"/>
  <c r="I254" i="3"/>
  <c r="I244" i="3"/>
  <c r="I231" i="3"/>
  <c r="I223" i="3"/>
  <c r="I215" i="3"/>
  <c r="I205" i="3"/>
  <c r="I195" i="3"/>
  <c r="I188" i="3"/>
  <c r="I179" i="3"/>
  <c r="I171" i="3"/>
  <c r="I165" i="3"/>
  <c r="I156" i="3"/>
  <c r="I149" i="3"/>
  <c r="I143" i="3"/>
  <c r="I136" i="3"/>
  <c r="I129" i="3"/>
  <c r="I123" i="3"/>
  <c r="I114" i="3"/>
  <c r="I108" i="3"/>
  <c r="I101" i="3"/>
  <c r="I96" i="3"/>
  <c r="I90" i="3"/>
  <c r="I82" i="3"/>
  <c r="I75" i="3"/>
  <c r="I70" i="3"/>
  <c r="I64" i="3"/>
  <c r="I58" i="3"/>
  <c r="I53" i="3"/>
  <c r="I47" i="3"/>
  <c r="I44" i="3"/>
  <c r="I35" i="3"/>
  <c r="I579" i="3"/>
  <c r="I570" i="3"/>
  <c r="I562" i="3"/>
  <c r="I554" i="3"/>
  <c r="I546" i="3"/>
  <c r="I537" i="3"/>
  <c r="I528" i="3"/>
  <c r="I518" i="3"/>
  <c r="I510" i="3"/>
  <c r="I501" i="3"/>
  <c r="I491" i="3"/>
  <c r="I482" i="3"/>
  <c r="I471" i="3"/>
  <c r="I459" i="3"/>
  <c r="I447" i="3"/>
  <c r="I435" i="3"/>
  <c r="I423" i="3"/>
  <c r="I410" i="3"/>
  <c r="I398" i="3"/>
  <c r="I386" i="3"/>
  <c r="I376" i="3"/>
  <c r="I365" i="3"/>
  <c r="I353" i="3"/>
  <c r="I342" i="3"/>
  <c r="I332" i="3"/>
  <c r="I322" i="3"/>
  <c r="I309" i="3"/>
  <c r="I297" i="3"/>
  <c r="I288" i="3"/>
  <c r="I275" i="3"/>
  <c r="I266" i="3"/>
  <c r="I255" i="3"/>
  <c r="I242" i="3"/>
  <c r="I232" i="3"/>
  <c r="I221" i="3"/>
  <c r="I212" i="3"/>
  <c r="I206" i="3"/>
  <c r="I194" i="3"/>
  <c r="I187" i="3"/>
  <c r="I178" i="3"/>
  <c r="I172" i="3"/>
  <c r="I164" i="3"/>
  <c r="I158" i="3"/>
  <c r="I150" i="3"/>
  <c r="I142" i="3"/>
  <c r="I137" i="3"/>
  <c r="I128" i="3"/>
  <c r="I121" i="3"/>
  <c r="I116" i="3"/>
  <c r="I110" i="3"/>
  <c r="I103" i="3"/>
  <c r="I97" i="3"/>
  <c r="I92" i="3"/>
  <c r="I86" i="3"/>
  <c r="I78" i="3"/>
  <c r="I73" i="3"/>
  <c r="I67" i="3"/>
  <c r="I62" i="3"/>
  <c r="I54" i="3"/>
  <c r="I49" i="3"/>
  <c r="I43" i="3"/>
  <c r="I36" i="3"/>
  <c r="I578" i="3"/>
  <c r="I574" i="3"/>
  <c r="I565" i="3"/>
  <c r="I557" i="3"/>
  <c r="I550" i="3"/>
  <c r="I541" i="3"/>
  <c r="I532" i="3"/>
  <c r="I523" i="3"/>
  <c r="I514" i="3"/>
  <c r="I505" i="3"/>
  <c r="I496" i="3"/>
  <c r="I486" i="3"/>
  <c r="I476" i="3"/>
  <c r="I463" i="3"/>
  <c r="I450" i="3"/>
  <c r="I438" i="3"/>
  <c r="I428" i="3"/>
  <c r="I416" i="3"/>
  <c r="I403" i="3"/>
  <c r="I392" i="3"/>
  <c r="I381" i="3"/>
  <c r="I370" i="3"/>
  <c r="I359" i="3"/>
  <c r="I348" i="3"/>
  <c r="I338" i="3"/>
  <c r="I326" i="3"/>
  <c r="I314" i="3"/>
  <c r="I304" i="3"/>
  <c r="I293" i="3"/>
  <c r="I282" i="3"/>
  <c r="I271" i="3"/>
  <c r="I260" i="3"/>
  <c r="I249" i="3"/>
  <c r="I238" i="3"/>
  <c r="I227" i="3"/>
  <c r="I218" i="3"/>
  <c r="I209" i="3"/>
  <c r="I200" i="3"/>
  <c r="I190" i="3"/>
  <c r="I182" i="3"/>
  <c r="I175" i="3"/>
  <c r="I647" i="3"/>
  <c r="I643" i="3"/>
  <c r="I638" i="3"/>
  <c r="I633" i="3"/>
  <c r="I628" i="3"/>
  <c r="I623" i="3"/>
  <c r="I619" i="3"/>
  <c r="I613" i="3"/>
  <c r="I606" i="3"/>
  <c r="I600" i="3"/>
  <c r="I594" i="3"/>
  <c r="I589" i="3"/>
  <c r="I583" i="3"/>
  <c r="I573" i="3"/>
  <c r="I566" i="3"/>
  <c r="I558" i="3"/>
  <c r="I549" i="3"/>
  <c r="I540" i="3"/>
  <c r="I531" i="3"/>
  <c r="I522" i="3"/>
  <c r="I513" i="3"/>
  <c r="I504" i="3"/>
  <c r="I495" i="3"/>
  <c r="I485" i="3"/>
  <c r="I475" i="3"/>
  <c r="I462" i="3"/>
  <c r="I451" i="3"/>
  <c r="I440" i="3"/>
  <c r="I426" i="3"/>
  <c r="I414" i="3"/>
  <c r="I404" i="3"/>
  <c r="I490" i="3"/>
  <c r="I422" i="3"/>
  <c r="I434" i="3"/>
  <c r="I445" i="3"/>
  <c r="I456" i="3"/>
  <c r="I470" i="3"/>
  <c r="I481" i="3"/>
  <c r="I746" i="3" l="1"/>
  <c r="I117" i="5"/>
</calcChain>
</file>

<file path=xl/sharedStrings.xml><?xml version="1.0" encoding="utf-8"?>
<sst xmlns="http://schemas.openxmlformats.org/spreadsheetml/2006/main" count="2705" uniqueCount="103">
  <si>
    <t>λ2</t>
  </si>
  <si>
    <t>λ1</t>
  </si>
  <si>
    <t>β6</t>
  </si>
  <si>
    <t>β5</t>
  </si>
  <si>
    <t>β4</t>
  </si>
  <si>
    <t>β3</t>
  </si>
  <si>
    <t>β2</t>
  </si>
  <si>
    <t>β1</t>
  </si>
  <si>
    <t>Colour</t>
  </si>
  <si>
    <t>Residual</t>
  </si>
  <si>
    <t>NSS adjusted</t>
  </si>
  <si>
    <t>NSS</t>
  </si>
  <si>
    <t>A-</t>
  </si>
  <si>
    <t>BBB</t>
  </si>
  <si>
    <t>S&amp;P rating</t>
  </si>
  <si>
    <t>Yield</t>
  </si>
  <si>
    <t>Term to maturity</t>
  </si>
  <si>
    <t>BBB+</t>
  </si>
  <si>
    <t>A</t>
  </si>
  <si>
    <t>Colour code</t>
  </si>
  <si>
    <t>A Bonds</t>
  </si>
  <si>
    <t>A- Bonds</t>
  </si>
  <si>
    <t>BBB+ Bonds</t>
  </si>
  <si>
    <t>BBB Bonds</t>
  </si>
  <si>
    <t>Figure 19</t>
  </si>
  <si>
    <t>Figure 20</t>
  </si>
  <si>
    <t>AIANZ</t>
  </si>
  <si>
    <t>GENEPO</t>
  </si>
  <si>
    <t>MRPNZ</t>
  </si>
  <si>
    <t>WIANZ</t>
  </si>
  <si>
    <t>CENNZ</t>
  </si>
  <si>
    <t>TPNZ</t>
  </si>
  <si>
    <t>SPKNZ</t>
  </si>
  <si>
    <t>TLSAU</t>
  </si>
  <si>
    <t>FCGNZ</t>
  </si>
  <si>
    <t>CHRINT</t>
  </si>
  <si>
    <t>MERINZ</t>
  </si>
  <si>
    <t>Parameters</t>
  </si>
  <si>
    <t>EDB/GPB Jan 2014 - Jan 2015</t>
  </si>
  <si>
    <t>EDB/GPB Jan - Mar 2016</t>
  </si>
  <si>
    <t>Airport Jan - Mar 2016</t>
  </si>
  <si>
    <t>EDB/GPB Jan 2015 - Jan 2016</t>
  </si>
  <si>
    <t>Table 34</t>
  </si>
  <si>
    <t>Figure 17</t>
  </si>
  <si>
    <t>Figure 18</t>
  </si>
  <si>
    <t>Debt premium</t>
  </si>
  <si>
    <t xml:space="preserve">S&amp;P rating </t>
  </si>
  <si>
    <t>Issuer</t>
  </si>
  <si>
    <t>Industry</t>
  </si>
  <si>
    <t>Date</t>
  </si>
  <si>
    <t>PIFAU</t>
  </si>
  <si>
    <t>VCTNZ</t>
  </si>
  <si>
    <t>Govt ownership</t>
  </si>
  <si>
    <t>Figure 17: Adjusted NSS Curve (Jan 2015 - Jan 2016)</t>
  </si>
  <si>
    <t>Data used to create Figure 17</t>
  </si>
  <si>
    <t>NSS parameter values</t>
  </si>
  <si>
    <t>Figure 18: Adjusted NSS Curve (Jan 2014 - Jan 2015)</t>
  </si>
  <si>
    <t>Data used to create Figure 18</t>
  </si>
  <si>
    <t>Figure 19: EDB/GPB NSS Curve (Jan - Mar 2016)</t>
  </si>
  <si>
    <t>Data used to create Figure 19</t>
  </si>
  <si>
    <t>Data used to create Figure 20</t>
  </si>
  <si>
    <t>Table 34: Parameter values for different averaging periods</t>
  </si>
  <si>
    <t>Figure 20: Airport NSS Curve (Jan - Mar 2016)</t>
  </si>
  <si>
    <t>Input methodologies review draft decisions</t>
  </si>
  <si>
    <t>Date:</t>
  </si>
  <si>
    <t>Response to NSS data requests</t>
  </si>
  <si>
    <t>Instructions</t>
  </si>
  <si>
    <t>Description and instructions</t>
  </si>
  <si>
    <t>Description</t>
  </si>
  <si>
    <t>The risk-free rate and debt premium determination spreadsheets are available on the cost of capital page of our website.</t>
  </si>
  <si>
    <t>Click here to be directed to the cost of capital page.</t>
  </si>
  <si>
    <t>NSS curve for January 2010 to March 2016, using BBB+ bonds only</t>
  </si>
  <si>
    <t>Sum sq res</t>
  </si>
  <si>
    <t>Source data</t>
  </si>
  <si>
    <r>
      <t xml:space="preserve">This sheet contains the calculations for an NSS curve using BBB+ rated bonds only, over the period from January 2010 to March 2016.
The five year NSS estimate of 1.69% generated in this sheet was used when creating Figure 23 on page 210 of </t>
    </r>
    <r>
      <rPr>
        <i/>
        <sz val="11"/>
        <color theme="1"/>
        <rFont val="Calibri"/>
        <family val="2"/>
        <scheme val="minor"/>
      </rPr>
      <t>Topic paper 4: Cost of capital issues</t>
    </r>
    <r>
      <rPr>
        <sz val="11"/>
        <color theme="1"/>
        <rFont val="Calibri"/>
        <family val="2"/>
        <scheme val="minor"/>
      </rPr>
      <t>. The calculations for Figure 23 are shown in the term credit spread differential spreadsheet published on 15 July 2016 (Commerce Commission "Input methodologies review draft decisions - Response to TCSD data requests" (15 July 2016)).
The source data for the NSS curve below was derived using the approach described in the "Figure 23" sheet of the TCSD spreadsheet (except that bonds with a term to maturity less than 5 years have not been excluded).</t>
    </r>
  </si>
  <si>
    <r>
      <rPr>
        <b/>
        <sz val="11"/>
        <color theme="1"/>
        <rFont val="Calibri"/>
        <family val="2"/>
        <scheme val="minor"/>
      </rPr>
      <t>Note:</t>
    </r>
    <r>
      <rPr>
        <sz val="11"/>
        <color theme="1"/>
        <rFont val="Calibri"/>
        <family val="2"/>
        <scheme val="minor"/>
      </rPr>
      <t xml:space="preserve"> The source data used to create Figure 19 is over the date range from 1/02/2016 to 1/04/2016. This is because the yield reported as at a particular date is an average of the daily yields for the preceeding month.</t>
    </r>
  </si>
  <si>
    <r>
      <rPr>
        <b/>
        <sz val="11"/>
        <color theme="1"/>
        <rFont val="Calibri"/>
        <family val="2"/>
        <scheme val="minor"/>
      </rPr>
      <t>Note:</t>
    </r>
    <r>
      <rPr>
        <sz val="11"/>
        <color theme="1"/>
        <rFont val="Calibri"/>
        <family val="2"/>
        <scheme val="minor"/>
      </rPr>
      <t xml:space="preserve"> The source data used to create Figure 20 is over the date range from 1/02/2016 to 1/04/2016. This is because the yield reported as at a particular date is an average of the daily yields for the preceeding month.</t>
    </r>
  </si>
  <si>
    <t>This sheet contains data sourced from our risk-free rate and debt premium determination spreadsheets, which have been used to determine WACC estimates since the input methodologies were set in December 2010. Bonds with terms to maturity less than 1 year have been excluded from the data set.</t>
  </si>
  <si>
    <r>
      <t xml:space="preserve">This workbook contains source data and calculations used for analysis of the Nelson-Siegel-Svensson (NSS) approach to modelling yield curves, descibed in in Attachment C of </t>
    </r>
    <r>
      <rPr>
        <i/>
        <sz val="11"/>
        <color theme="1"/>
        <rFont val="Calibri"/>
        <family val="2"/>
        <scheme val="minor"/>
      </rPr>
      <t>Topic paper 4: Cost of capital issues</t>
    </r>
    <r>
      <rPr>
        <sz val="11"/>
        <color theme="1"/>
        <rFont val="Calibri"/>
        <family val="2"/>
        <scheme val="minor"/>
      </rPr>
      <t xml:space="preserve"> (published on 16 June 2016). Specifically, it includes the data and calculations for Figures 17-20 and Table 34 in Attachment C.
Further details regarding the NSS appraoch to modelling yield curves is contained in paragraphs 673 to 716 of Topic paper 4.</t>
    </r>
  </si>
  <si>
    <r>
      <t xml:space="preserve">The data in the table below is used when generating Figures 17 to 20 in pages 200 to 202 of </t>
    </r>
    <r>
      <rPr>
        <i/>
        <sz val="11"/>
        <color theme="1"/>
        <rFont val="Calibri"/>
        <family val="2"/>
        <scheme val="minor"/>
      </rPr>
      <t>Topic paper 4: Cost of capital issues</t>
    </r>
    <r>
      <rPr>
        <sz val="11"/>
        <color theme="1"/>
        <rFont val="Calibri"/>
        <family val="2"/>
        <scheme val="minor"/>
      </rPr>
      <t>.</t>
    </r>
  </si>
  <si>
    <t>Month</t>
  </si>
  <si>
    <t>Year</t>
  </si>
  <si>
    <t>GENEPO 8.3 06/23/20</t>
  </si>
  <si>
    <t>GENEPO 5.205 11/01/19</t>
  </si>
  <si>
    <t>MRPNZ 5.029 03/06/19</t>
  </si>
  <si>
    <t>CHRINT 5.15 12/06/19</t>
  </si>
  <si>
    <t>MRPNZ 8.21 02/11/20</t>
  </si>
  <si>
    <t>MRPNZ 7.55 10/12/16</t>
  </si>
  <si>
    <t>WIANZ 5.27 06/11/20</t>
  </si>
  <si>
    <t>MERINZ 7.55 03/16/17</t>
  </si>
  <si>
    <t>GENEPO 7.65 03/15/16</t>
  </si>
  <si>
    <t>GENEPO 7.185 09/15/16</t>
  </si>
  <si>
    <t>WIANZ 6 1/4 05/15/21</t>
  </si>
  <si>
    <t>CHRINT 6 1/4 10/04/21</t>
  </si>
  <si>
    <t>MRPNZ 5.793 03/06/23</t>
  </si>
  <si>
    <t>GENEPO 5.81 03/08/23</t>
  </si>
  <si>
    <t>MERINZ 0 03/14/23</t>
  </si>
  <si>
    <t>VCTNZ 7.8 10/15/14</t>
  </si>
  <si>
    <t>MERINZ 7.15 03/16/15</t>
  </si>
  <si>
    <t>Bond description
(ticker, coupon, maturity date)</t>
  </si>
  <si>
    <t>Credit rating</t>
  </si>
  <si>
    <t>Years to maturity (as at averaging month)</t>
  </si>
  <si>
    <t>Averaging 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</si>
</sst>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76">
    <numFmt numFmtId="44" formatCode="_-&quot;$&quot;* #,##0.00_-;\-&quot;$&quot;* #,##0.00_-;_-&quot;$&quot;* &quot;-&quot;??_-;_-@_-"/>
    <numFmt numFmtId="43" formatCode="_-* #,##0.00_-;\-* #,##0.00_-;_-* &quot;-&quot;??_-;_-@_-"/>
    <numFmt numFmtId="164" formatCode="_(* #,##0.00_);_(* \(#,##0.00\);_(* &quot;-&quot;??_);_(@_)"/>
    <numFmt numFmtId="165" formatCode="0.000"/>
    <numFmt numFmtId="166" formatCode="0.00000"/>
    <numFmt numFmtId="167" formatCode="0.0000"/>
    <numFmt numFmtId="168" formatCode="0.0"/>
    <numFmt numFmtId="169" formatCode="0.0%"/>
    <numFmt numFmtId="170" formatCode="_(\ #,##0.00%_);\ _(\–#,##0.00%_);_(\ &quot;–&quot;??_);_(\ @_)"/>
    <numFmt numFmtId="171" formatCode="[$-1409]d\ mmm\ yy"/>
    <numFmt numFmtId="172" formatCode="_(&quot;$&quot;* #,##0.00_);_(&quot;$&quot;* \(#,##0.00\);_(&quot;$&quot;* &quot;-&quot;??_);_(@_)"/>
    <numFmt numFmtId="173" formatCode="[$-C09]d\ mmmm\ yyyy;@"/>
    <numFmt numFmtId="174" formatCode="#,##0.000_);\(#,##0.000\)"/>
    <numFmt numFmtId="175" formatCode="#,##0.0000_);\(#,##0.0000\)"/>
    <numFmt numFmtId="176" formatCode="&quot;$&quot;* #,##0_);&quot;$&quot;* \(#,##0\)"/>
    <numFmt numFmtId="177" formatCode="&quot;$&quot;* #,##0.0_);&quot;$&quot;* \(#,##0.0\)"/>
    <numFmt numFmtId="178" formatCode="&quot;$&quot;* #,##0.0000_);&quot;$&quot;* \(#,##0.0000\)"/>
    <numFmt numFmtId="179" formatCode="\ @"/>
    <numFmt numFmtId="180" formatCode="\ \ @"/>
    <numFmt numFmtId="181" formatCode="\ \ \ @"/>
    <numFmt numFmtId="182" formatCode="_(* #,##0.0_);_(* \(#,##0.0\)"/>
    <numFmt numFmtId="183" formatCode="&quot;$&quot;&quot; &quot;#,##0_);\(&quot;$&quot;&quot; &quot;#,##0\);\-_)"/>
    <numFmt numFmtId="184" formatCode="#,##0_);\(#,##0\);\-_)"/>
    <numFmt numFmtId="185" formatCode="&quot;$&quot;#,##0_);\(&quot;$&quot;#,##0\)"/>
    <numFmt numFmtId="186" formatCode="#,##0\ ;\(#,##0\);\-\ \ \ \ \ "/>
    <numFmt numFmtId="187" formatCode="#,##0.0_);[Red]\(#,##0.0\)"/>
    <numFmt numFmtId="188" formatCode="&quot;$&quot;#,##0.0"/>
    <numFmt numFmtId="189" formatCode="#,##0.0\ ;\(#,##0.0\);&quot;  -&quot;\ "/>
    <numFmt numFmtId="190" formatCode="&quot;€&quot;_-0.00"/>
    <numFmt numFmtId="191" formatCode="&quot;£&quot;_-0.00"/>
    <numFmt numFmtId="192" formatCode="&quot;$&quot;#,##0.0_);\(&quot;$&quot;#,##0.0\)"/>
    <numFmt numFmtId="193" formatCode="&quot;$&quot;#,##0.00_);\(&quot;$&quot;#,##0.00\)"/>
    <numFmt numFmtId="194" formatCode="&quot;$&quot;#,##0.000_);\(&quot;$&quot;#,##0.000\)"/>
    <numFmt numFmtId="195" formatCode="&quot;$&quot;#,##0.0000_);\(&quot;$&quot;#,##0.0000\)"/>
    <numFmt numFmtId="196" formatCode="dd/mm/yy\ "/>
    <numFmt numFmtId="197" formatCode="mmm\-yy\ "/>
    <numFmt numFmtId="198" formatCode="d\ mmm\ yyyy"/>
    <numFmt numFmtId="199" formatCode="_-* #,##0\ _D_M_-;\-* #,##0\ _D_M_-;_-* &quot;-&quot;\ _D_M_-;_-@_-"/>
    <numFmt numFmtId="200" formatCode="_-* #,##0.00\ _D_M_-;\-* #,##0.00\ _D_M_-;_-* &quot;-&quot;??\ _D_M_-;_-@_-"/>
    <numFmt numFmtId="201" formatCode="#,##0.0_);\(#,##0.0\);&quot;&quot;"/>
    <numFmt numFmtId="202" formatCode="_-[$€-2]* #,##0.00_-;\-[$€-2]* #,##0.00_-;_-[$€-2]* &quot;-&quot;??_-"/>
    <numFmt numFmtId="203" formatCode="#,##0.0_);\(#,##0.0\)"/>
    <numFmt numFmtId="204" formatCode="#,##0.0_);\(#,##0.0\);&quot;–&quot;"/>
    <numFmt numFmtId="205" formatCode="#,##0.0\ ;\(#,##0.0\);&quot;  -&quot;\ _);@\ "/>
    <numFmt numFmtId="206" formatCode="#,###.0\ ;\(#,###.0\);&quot;- &quot;"/>
    <numFmt numFmtId="207" formatCode=";;;"/>
    <numFmt numFmtId="208" formatCode="#,##0;\(#,##0\);\-_)"/>
    <numFmt numFmtId="209" formatCode="#,##0.0\x;\(#,##0.0\)\x;&quot;–&quot;"/>
    <numFmt numFmtId="210" formatCode="#,##0_*;\(#,##0\);0_*"/>
    <numFmt numFmtId="211" formatCode="_-* #,##0.00\ _F_-;\-* #,##0.00\ _F_-;_-* &quot;-&quot;??\ _F_-;_-@_-"/>
    <numFmt numFmtId="212" formatCode="mmm"/>
    <numFmt numFmtId="213" formatCode="_-* #,##0.00\ &quot;F&quot;_-;\-* #,##0.00\ &quot;F&quot;_-;_-* &quot;-&quot;??\ &quot;F&quot;_-;_-@_-"/>
    <numFmt numFmtId="214" formatCode="0.0\x;\(0.0\x\);\-"/>
    <numFmt numFmtId="215" formatCode="0.00_)"/>
    <numFmt numFmtId="216" formatCode="#,##0.0_);\(#,##0.0\);\-_)"/>
    <numFmt numFmtId="217" formatCode="#,##0.0%;\(#,##0.0\)%;&quot;–&quot;"/>
    <numFmt numFmtId="218" formatCode="0.0%;\(0.0%\);\-"/>
    <numFmt numFmtId="219" formatCode="&quot;$&quot;#,##0.00"/>
    <numFmt numFmtId="220" formatCode="#,##0.0%_);\(#,##0.0%\)"/>
    <numFmt numFmtId="221" formatCode="#,##0.00%_);\(#,##0.00%\)"/>
    <numFmt numFmtId="222" formatCode="#,##0.000%_);\(#,##0.000%\)"/>
    <numFmt numFmtId="223" formatCode="#,##0%_);\(#,##0%\)"/>
    <numFmt numFmtId="224" formatCode="0.0%_*;\(0.0%\)"/>
    <numFmt numFmtId="225" formatCode="#,##0.0%_);\(#,##0.0%\);\-_);@_)"/>
    <numFmt numFmtId="226" formatCode="#,##0_*;\(#,##0\);0_*;@_)"/>
    <numFmt numFmtId="227" formatCode="#,##0.0%;\-#,##0.0%;0.0%"/>
    <numFmt numFmtId="228" formatCode="#,##0_);[Red]\(#,##0\);&quot;&quot;"/>
    <numFmt numFmtId="229" formatCode="#,##0.00\x;\-#,##0.00\x"/>
    <numFmt numFmtId="230" formatCode="#,##0.00%"/>
    <numFmt numFmtId="231" formatCode="#,##0.00%;\-#,##0.00%;0.00%"/>
    <numFmt numFmtId="232" formatCode="#,##0_);\(#,##0\);&quot;- &quot;"/>
    <numFmt numFmtId="233" formatCode="_-* #,##0\ &quot;DM&quot;_-;\-* #,##0\ &quot;DM&quot;_-;_-* &quot;-&quot;\ &quot;DM&quot;_-;_-@_-"/>
    <numFmt numFmtId="234" formatCode="_-* #,##0.00\ &quot;DM&quot;_-;\-* #,##0.00\ &quot;DM&quot;_-;_-* &quot;-&quot;??\ &quot;DM&quot;_-;_-@_-"/>
    <numFmt numFmtId="235" formatCode="#,##0.0"/>
    <numFmt numFmtId="236" formatCode="[$-1409]d\ mmmm\ yyyy;@"/>
    <numFmt numFmtId="237" formatCode="0.000000"/>
  </numFmts>
  <fonts count="199">
    <font>
      <sz val="11"/>
      <color theme="1"/>
      <name val="Calibri"/>
      <family val="2"/>
      <scheme val="minor"/>
    </font>
    <font>
      <sz val="11"/>
      <color theme="1"/>
      <name val="Calibri"/>
      <family val="2"/>
      <scheme val="minor"/>
    </font>
    <font>
      <sz val="11"/>
      <color theme="1"/>
      <name val="Calibri"/>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TIME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Calibri"/>
      <family val="2"/>
      <scheme val="minor"/>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9"/>
      <color indexed="81"/>
      <name val="Tahoma"/>
      <family val="2"/>
    </font>
    <font>
      <b/>
      <sz val="14"/>
      <name val="Calibri"/>
      <family val="2"/>
      <scheme val="minor"/>
    </font>
    <font>
      <sz val="8"/>
      <name val="Arial"/>
      <family val="2"/>
    </font>
    <font>
      <u/>
      <sz val="10"/>
      <color indexed="36"/>
      <name val="Arial"/>
      <family val="2"/>
    </font>
    <font>
      <u/>
      <sz val="10"/>
      <color indexed="12"/>
      <name val="Arial"/>
      <family val="2"/>
    </font>
    <font>
      <b/>
      <sz val="10"/>
      <name val="Arial"/>
      <family val="2"/>
    </font>
    <font>
      <sz val="11"/>
      <color indexed="8"/>
      <name val="Arial"/>
      <family val="2"/>
    </font>
    <font>
      <sz val="10"/>
      <color indexed="8"/>
      <name val="Arial"/>
      <family val="2"/>
    </font>
    <font>
      <sz val="12"/>
      <name val="Arial"/>
      <family val="2"/>
    </font>
    <font>
      <b/>
      <sz val="10"/>
      <name val="Calibri"/>
      <family val="2"/>
      <scheme val="minor"/>
    </font>
    <font>
      <sz val="10"/>
      <name val="Calibri"/>
      <family val="2"/>
      <scheme val="minor"/>
    </font>
    <font>
      <sz val="10"/>
      <color indexed="8"/>
      <name val="Arial"/>
      <family val="1"/>
    </font>
    <font>
      <sz val="10"/>
      <name val="Calibri"/>
      <family val="2"/>
    </font>
    <font>
      <b/>
      <sz val="10"/>
      <color theme="1"/>
      <name val="Calibri"/>
      <family val="4"/>
      <scheme val="minor"/>
    </font>
    <font>
      <sz val="10"/>
      <color theme="1"/>
      <name val="Calibri"/>
      <family val="4"/>
      <scheme val="minor"/>
    </font>
    <font>
      <i/>
      <sz val="10"/>
      <name val="Calibri"/>
      <family val="2"/>
      <scheme val="minor"/>
    </font>
    <font>
      <sz val="10"/>
      <name val="Geneva"/>
      <family val="2"/>
    </font>
    <font>
      <sz val="10"/>
      <color theme="1"/>
      <name val="Arial"/>
      <family val="2"/>
    </font>
    <font>
      <b/>
      <sz val="8"/>
      <name val="Arial"/>
      <family val="2"/>
    </font>
    <font>
      <sz val="11"/>
      <color theme="1"/>
      <name val="Arial"/>
      <family val="2"/>
    </font>
    <font>
      <sz val="11"/>
      <color indexed="16"/>
      <name val="Calibri"/>
      <family val="2"/>
    </font>
    <font>
      <b/>
      <sz val="11"/>
      <color indexed="53"/>
      <name val="Calibri"/>
      <family val="2"/>
    </font>
    <font>
      <i/>
      <sz val="10"/>
      <color rgb="FF7F7F7F"/>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11"/>
      <color theme="0"/>
      <name val="Arial"/>
      <family val="2"/>
    </font>
    <font>
      <sz val="10"/>
      <color theme="0"/>
      <name val="Arial"/>
      <family val="2"/>
    </font>
    <font>
      <sz val="11"/>
      <color rgb="FF9C0006"/>
      <name val="Arial"/>
      <family val="2"/>
    </font>
    <font>
      <sz val="10"/>
      <color rgb="FF9C0006"/>
      <name val="Arial"/>
      <family val="2"/>
    </font>
    <font>
      <b/>
      <sz val="11"/>
      <color rgb="FFFA7D00"/>
      <name val="Arial"/>
      <family val="2"/>
    </font>
    <font>
      <b/>
      <sz val="10"/>
      <color rgb="FFFA7D00"/>
      <name val="Arial"/>
      <family val="2"/>
    </font>
    <font>
      <b/>
      <sz val="11"/>
      <color theme="0"/>
      <name val="Arial"/>
      <family val="2"/>
    </font>
    <font>
      <b/>
      <sz val="10"/>
      <color theme="0"/>
      <name val="Arial"/>
      <family val="2"/>
    </font>
    <font>
      <i/>
      <sz val="11"/>
      <color rgb="FF7F7F7F"/>
      <name val="Arial"/>
      <family val="2"/>
    </font>
    <font>
      <sz val="11"/>
      <color rgb="FF006100"/>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1"/>
      <color rgb="FF3F3F76"/>
      <name val="Arial"/>
      <family val="2"/>
    </font>
    <font>
      <sz val="10"/>
      <color rgb="FF3F3F76"/>
      <name val="Arial"/>
      <family val="2"/>
    </font>
    <font>
      <sz val="11"/>
      <color rgb="FFFA7D00"/>
      <name val="Arial"/>
      <family val="2"/>
    </font>
    <font>
      <sz val="10"/>
      <color rgb="FFFA7D00"/>
      <name val="Arial"/>
      <family val="2"/>
    </font>
    <font>
      <sz val="11"/>
      <color rgb="FF9C6500"/>
      <name val="Arial"/>
      <family val="2"/>
    </font>
    <font>
      <sz val="10"/>
      <color rgb="FF9C6500"/>
      <name val="Arial"/>
      <family val="2"/>
    </font>
    <font>
      <b/>
      <sz val="11"/>
      <color rgb="FF3F3F3F"/>
      <name val="Arial"/>
      <family val="2"/>
    </font>
    <font>
      <b/>
      <sz val="10"/>
      <color rgb="FF3F3F3F"/>
      <name val="Arial"/>
      <family val="2"/>
    </font>
    <font>
      <b/>
      <sz val="11"/>
      <color theme="1"/>
      <name val="Arial"/>
      <family val="2"/>
    </font>
    <font>
      <b/>
      <sz val="10"/>
      <color theme="1"/>
      <name val="Arial"/>
      <family val="2"/>
    </font>
    <font>
      <sz val="11"/>
      <color rgb="FFFF0000"/>
      <name val="Arial"/>
      <family val="2"/>
    </font>
    <font>
      <sz val="10"/>
      <color rgb="FFFF0000"/>
      <name val="Arial"/>
      <family val="2"/>
    </font>
    <font>
      <sz val="10"/>
      <color rgb="FF000000"/>
      <name val="Arial"/>
      <family val="2"/>
    </font>
    <font>
      <sz val="11"/>
      <name val="CG Omega"/>
      <family val="2"/>
    </font>
    <font>
      <b/>
      <sz val="14"/>
      <name val="Arial"/>
      <family val="2"/>
    </font>
    <font>
      <b/>
      <sz val="12"/>
      <name val="Arial"/>
      <family val="2"/>
    </font>
    <font>
      <sz val="10"/>
      <color indexed="12"/>
      <name val="Arial"/>
      <family val="2"/>
    </font>
    <font>
      <b/>
      <sz val="10"/>
      <name val="MS Sans Serif"/>
      <family val="2"/>
    </font>
    <font>
      <sz val="8.25"/>
      <name val="Helv"/>
    </font>
    <font>
      <sz val="10"/>
      <color indexed="17"/>
      <name val="Arial"/>
      <family val="2"/>
    </font>
    <font>
      <b/>
      <sz val="10"/>
      <color indexed="17"/>
      <name val="Arial"/>
      <family val="2"/>
    </font>
    <font>
      <sz val="8"/>
      <name val="Times"/>
      <family val="1"/>
    </font>
    <font>
      <sz val="10"/>
      <name val="Book Antiqua"/>
      <family val="1"/>
    </font>
    <font>
      <sz val="10"/>
      <name val="Frutiger 45 Light"/>
      <family val="2"/>
    </font>
    <font>
      <sz val="10"/>
      <name val="Times New Roman"/>
      <family val="1"/>
    </font>
    <font>
      <sz val="10"/>
      <color indexed="8"/>
      <name val="Times New Roman"/>
      <family val="1"/>
    </font>
    <font>
      <sz val="11"/>
      <name val="Times New Roman"/>
      <family val="1"/>
    </font>
    <font>
      <b/>
      <sz val="11"/>
      <color indexed="51"/>
      <name val="Calibri"/>
      <family val="2"/>
    </font>
    <font>
      <sz val="8"/>
      <name val="Palatino"/>
      <family val="1"/>
    </font>
    <font>
      <sz val="10"/>
      <name val="MS Sans Serif"/>
      <family val="2"/>
    </font>
    <font>
      <b/>
      <sz val="10"/>
      <name val="Arial Unicode MS"/>
      <family val="2"/>
    </font>
    <font>
      <sz val="10"/>
      <name val="Arial Unicode MS"/>
      <family val="2"/>
    </font>
    <font>
      <sz val="10"/>
      <name val="Frutiger 45 Light"/>
    </font>
    <font>
      <sz val="10"/>
      <color indexed="24"/>
      <name val="Arial"/>
      <family val="2"/>
    </font>
    <font>
      <sz val="24"/>
      <name val="MS Sans Serif"/>
      <family val="2"/>
    </font>
    <font>
      <sz val="14"/>
      <name val="Palatino"/>
      <family val="1"/>
    </font>
    <font>
      <sz val="16"/>
      <name val="Palatino"/>
      <family val="1"/>
    </font>
    <font>
      <sz val="32"/>
      <name val="Helvetica-Black"/>
    </font>
    <font>
      <sz val="10"/>
      <name val="Tahoma"/>
      <family val="2"/>
    </font>
    <font>
      <b/>
      <sz val="10"/>
      <color indexed="10"/>
      <name val="Arial"/>
      <family val="2"/>
    </font>
    <font>
      <sz val="6"/>
      <color indexed="23"/>
      <name val="Helvetica-Black"/>
    </font>
    <font>
      <sz val="9.5"/>
      <color indexed="23"/>
      <name val="Helvetica-Black"/>
    </font>
    <font>
      <sz val="7"/>
      <name val="Palatino"/>
      <family val="1"/>
    </font>
    <font>
      <b/>
      <sz val="16"/>
      <name val="Arial"/>
      <family val="2"/>
    </font>
    <font>
      <b/>
      <sz val="10"/>
      <name val="Frutiger 45 Light"/>
    </font>
    <font>
      <b/>
      <sz val="12"/>
      <color indexed="9"/>
      <name val="Arial"/>
      <family val="2"/>
    </font>
    <font>
      <sz val="6"/>
      <name val="Palatino"/>
      <family val="1"/>
    </font>
    <font>
      <sz val="6"/>
      <color indexed="16"/>
      <name val="Palatino"/>
      <family val="1"/>
    </font>
    <font>
      <b/>
      <i/>
      <sz val="10"/>
      <color indexed="9"/>
      <name val="Arial"/>
      <family val="2"/>
    </font>
    <font>
      <b/>
      <sz val="15"/>
      <color indexed="61"/>
      <name val="Calibri"/>
      <family val="2"/>
    </font>
    <font>
      <sz val="10"/>
      <name val="Helvetica-Black"/>
    </font>
    <font>
      <sz val="28"/>
      <name val="Helvetica-Black"/>
    </font>
    <font>
      <b/>
      <sz val="13"/>
      <color indexed="61"/>
      <name val="Calibri"/>
      <family val="2"/>
    </font>
    <font>
      <sz val="10"/>
      <name val="Palatino"/>
    </font>
    <font>
      <sz val="18"/>
      <name val="Palatino"/>
      <family val="1"/>
    </font>
    <font>
      <b/>
      <sz val="11"/>
      <color indexed="61"/>
      <name val="Calibri"/>
      <family val="2"/>
    </font>
    <font>
      <i/>
      <sz val="14"/>
      <name val="Palatino"/>
      <family val="1"/>
    </font>
    <font>
      <b/>
      <sz val="10"/>
      <color indexed="8"/>
      <name val="N Helvetica Narrow"/>
    </font>
    <font>
      <u/>
      <sz val="11"/>
      <color theme="10"/>
      <name val="Calibri"/>
      <family val="2"/>
    </font>
    <font>
      <sz val="10"/>
      <color indexed="30"/>
      <name val="Frutiger 45 Light"/>
    </font>
    <font>
      <sz val="11"/>
      <color indexed="61"/>
      <name val="Calibri"/>
      <family val="2"/>
    </font>
    <font>
      <sz val="9"/>
      <color indexed="12"/>
      <name val="Frutiger 45 Light"/>
      <family val="2"/>
    </font>
    <font>
      <sz val="10"/>
      <color indexed="23"/>
      <name val="Arial"/>
      <family val="2"/>
    </font>
    <font>
      <sz val="10"/>
      <name val="Helv"/>
    </font>
    <font>
      <sz val="10"/>
      <color indexed="53"/>
      <name val="Arial"/>
      <family val="2"/>
    </font>
    <font>
      <sz val="11"/>
      <color indexed="51"/>
      <name val="Calibri"/>
      <family val="2"/>
    </font>
    <font>
      <sz val="11"/>
      <color indexed="59"/>
      <name val="Calibri"/>
      <family val="2"/>
    </font>
    <font>
      <b/>
      <i/>
      <sz val="16"/>
      <name val="Helv"/>
    </font>
    <font>
      <b/>
      <sz val="11"/>
      <name val="Arial"/>
      <family val="2"/>
    </font>
    <font>
      <sz val="10"/>
      <name val="Palatino"/>
      <family val="1"/>
    </font>
    <font>
      <sz val="9"/>
      <name val="Frutiger 45 Light"/>
      <family val="2"/>
    </font>
    <font>
      <sz val="10"/>
      <color indexed="16"/>
      <name val="Helvetica-Black"/>
    </font>
    <font>
      <sz val="9"/>
      <color indexed="12"/>
      <name val="Arial"/>
      <family val="2"/>
    </font>
    <font>
      <sz val="8"/>
      <color indexed="10"/>
      <name val="Helv"/>
    </font>
    <font>
      <sz val="10"/>
      <color indexed="23"/>
      <name val="MS Sans Serif"/>
      <family val="2"/>
    </font>
    <font>
      <b/>
      <sz val="12"/>
      <name val="MS Sans Serif"/>
      <family val="2"/>
    </font>
    <font>
      <sz val="9"/>
      <name val="Arial"/>
      <family val="2"/>
    </font>
    <font>
      <sz val="10"/>
      <color indexed="14"/>
      <name val="Arial"/>
      <family val="2"/>
    </font>
    <font>
      <b/>
      <sz val="7"/>
      <name val="Arial"/>
      <family val="2"/>
    </font>
    <font>
      <sz val="7"/>
      <name val="Arial"/>
      <family val="2"/>
    </font>
    <font>
      <sz val="7"/>
      <color indexed="9"/>
      <name val="Arial"/>
      <family val="2"/>
    </font>
    <font>
      <b/>
      <sz val="10"/>
      <color indexed="9"/>
      <name val="Arial"/>
      <family val="2"/>
    </font>
    <font>
      <b/>
      <i/>
      <sz val="8"/>
      <name val="Arial"/>
      <family val="2"/>
    </font>
    <font>
      <b/>
      <i/>
      <sz val="9"/>
      <color indexed="9"/>
      <name val="Arial"/>
      <family val="2"/>
    </font>
    <font>
      <b/>
      <sz val="9"/>
      <name val="Palatino"/>
      <family val="1"/>
    </font>
    <font>
      <sz val="9"/>
      <color indexed="21"/>
      <name val="Helvetica-Black"/>
    </font>
    <font>
      <u/>
      <sz val="10"/>
      <name val="Arial"/>
      <family val="2"/>
    </font>
    <font>
      <sz val="9"/>
      <name val="Helvetica-Black"/>
    </font>
    <font>
      <sz val="12"/>
      <name val="Palatino"/>
      <family val="1"/>
    </font>
    <font>
      <sz val="11"/>
      <name val="Helvetica-Black"/>
    </font>
    <font>
      <b/>
      <sz val="18"/>
      <color indexed="61"/>
      <name val="Cambria"/>
      <family val="2"/>
    </font>
    <font>
      <sz val="10"/>
      <color indexed="20"/>
      <name val="Arial"/>
      <family val="2"/>
    </font>
    <font>
      <b/>
      <i/>
      <sz val="8"/>
      <name val="Helv"/>
    </font>
    <font>
      <sz val="10"/>
      <color indexed="8"/>
      <name val="Calibri"/>
      <family val="4"/>
    </font>
    <font>
      <sz val="8"/>
      <color theme="1"/>
      <name val="Tahoma"/>
      <family val="2"/>
    </font>
    <font>
      <b/>
      <sz val="18"/>
      <name val="Calibri"/>
      <family val="2"/>
      <scheme val="minor"/>
    </font>
    <font>
      <b/>
      <sz val="11"/>
      <name val="Calibri"/>
      <family val="2"/>
      <scheme val="minor"/>
    </font>
    <font>
      <sz val="14"/>
      <name val="Calibri"/>
      <family val="2"/>
      <scheme val="minor"/>
    </font>
    <font>
      <b/>
      <sz val="20"/>
      <name val="Calibri"/>
      <family val="2"/>
      <scheme val="minor"/>
    </font>
    <font>
      <i/>
      <sz val="11"/>
      <color theme="1"/>
      <name val="Calibri"/>
      <family val="2"/>
      <scheme val="minor"/>
    </font>
    <font>
      <u/>
      <sz val="11"/>
      <color theme="10"/>
      <name val="Calibri"/>
      <family val="2"/>
      <scheme val="minor"/>
    </font>
    <font>
      <b/>
      <sz val="9"/>
      <color indexed="81"/>
      <name val="Tahoma"/>
      <family val="2"/>
    </font>
  </fonts>
  <fills count="11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43"/>
        <bgColor indexed="64"/>
      </patternFill>
    </fill>
    <fill>
      <patternFill patternType="solid">
        <fgColor rgb="FFFFFF99"/>
        <bgColor indexed="64"/>
      </patternFill>
    </fill>
    <fill>
      <patternFill patternType="solid">
        <fgColor indexed="45"/>
        <bgColor indexed="45"/>
      </patternFill>
    </fill>
    <fill>
      <patternFill patternType="solid">
        <fgColor indexed="9"/>
        <bgColor indexed="9"/>
      </patternFill>
    </fill>
    <fill>
      <patternFill patternType="solid">
        <fgColor indexed="55"/>
        <bgColor indexed="55"/>
      </patternFill>
    </fill>
    <fill>
      <patternFill patternType="solid">
        <fgColor indexed="42"/>
        <bgColor indexed="42"/>
      </patternFill>
    </fill>
    <fill>
      <patternFill patternType="solid">
        <fgColor indexed="47"/>
        <bgColor indexed="47"/>
      </patternFill>
    </fill>
    <fill>
      <patternFill patternType="solid">
        <fgColor indexed="26"/>
        <b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60"/>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20"/>
      </patternFill>
    </fill>
    <fill>
      <patternFill patternType="solid">
        <fgColor indexed="48"/>
      </patternFill>
    </fill>
    <fill>
      <patternFill patternType="solid">
        <fgColor indexed="56"/>
      </patternFill>
    </fill>
    <fill>
      <patternFill patternType="solid">
        <fgColor indexed="42"/>
        <bgColor indexed="64"/>
      </patternFill>
    </fill>
    <fill>
      <patternFill patternType="solid">
        <fgColor indexed="27"/>
        <bgColor indexed="64"/>
      </patternFill>
    </fill>
    <fill>
      <patternFill patternType="solid">
        <fgColor indexed="63"/>
      </patternFill>
    </fill>
    <fill>
      <patternFill patternType="solid">
        <fgColor indexed="22"/>
        <bgColor indexed="64"/>
      </patternFill>
    </fill>
    <fill>
      <patternFill patternType="lightGray">
        <fgColor indexed="12"/>
      </patternFill>
    </fill>
    <fill>
      <patternFill patternType="solid">
        <fgColor indexed="63"/>
        <bgColor indexed="64"/>
      </patternFill>
    </fill>
    <fill>
      <patternFill patternType="solid">
        <fgColor indexed="23"/>
        <bgColor indexed="64"/>
      </patternFill>
    </fill>
    <fill>
      <patternFill patternType="solid">
        <fgColor indexed="13"/>
      </patternFill>
    </fill>
    <fill>
      <patternFill patternType="mediumGray">
        <fgColor indexed="17"/>
      </patternFill>
    </fill>
    <fill>
      <patternFill patternType="mediumGray">
        <fgColor indexed="22"/>
      </patternFill>
    </fill>
    <fill>
      <patternFill patternType="solid">
        <fgColor indexed="45"/>
        <bgColor indexed="64"/>
      </patternFill>
    </fill>
    <fill>
      <patternFill patternType="solid">
        <fgColor indexed="62"/>
        <bgColor indexed="64"/>
      </patternFill>
    </fill>
    <fill>
      <patternFill patternType="solid">
        <fgColor indexed="8"/>
        <bgColor indexed="64"/>
      </patternFill>
    </fill>
    <fill>
      <patternFill patternType="solid">
        <fgColor indexed="41"/>
        <bgColor indexed="64"/>
      </patternFill>
    </fill>
    <fill>
      <patternFill patternType="solid">
        <fgColor indexed="16"/>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medium">
        <color indexed="64"/>
      </left>
      <right style="thin">
        <color indexed="64"/>
      </right>
      <top style="medium">
        <color indexed="64"/>
      </top>
      <bottom/>
      <diagonal/>
    </border>
    <border>
      <left style="thin">
        <color indexed="57"/>
      </left>
      <right style="thin">
        <color indexed="57"/>
      </right>
      <top style="thin">
        <color indexed="57"/>
      </top>
      <bottom style="thin">
        <color indexed="57"/>
      </bottom>
      <diagonal/>
    </border>
    <border>
      <left/>
      <right/>
      <top/>
      <bottom style="medium">
        <color indexed="64"/>
      </bottom>
      <diagonal/>
    </border>
    <border>
      <left style="double">
        <color indexed="62"/>
      </left>
      <right style="double">
        <color indexed="62"/>
      </right>
      <top style="double">
        <color indexed="62"/>
      </top>
      <bottom style="double">
        <color indexed="62"/>
      </bottom>
      <diagonal/>
    </border>
    <border>
      <left/>
      <right/>
      <top/>
      <bottom style="dotted">
        <color indexed="64"/>
      </bottom>
      <diagonal/>
    </border>
    <border>
      <left/>
      <right/>
      <top/>
      <bottom style="medium">
        <color indexed="48"/>
      </bottom>
      <diagonal/>
    </border>
    <border>
      <left/>
      <right/>
      <top style="medium">
        <color indexed="64"/>
      </top>
      <bottom style="thin">
        <color indexed="64"/>
      </bottom>
      <diagonal/>
    </border>
    <border>
      <left style="thin">
        <color indexed="12"/>
      </left>
      <right style="thin">
        <color indexed="12"/>
      </right>
      <top style="thin">
        <color indexed="12"/>
      </top>
      <bottom style="thin">
        <color indexed="12"/>
      </bottom>
      <diagonal/>
    </border>
    <border>
      <left/>
      <right/>
      <top/>
      <bottom style="double">
        <color indexed="51"/>
      </bottom>
      <diagonal/>
    </border>
    <border>
      <left style="thin">
        <color indexed="62"/>
      </left>
      <right style="thin">
        <color indexed="62"/>
      </right>
      <top style="thin">
        <color indexed="62"/>
      </top>
      <bottom style="thin">
        <color indexed="62"/>
      </bottom>
      <diagonal/>
    </border>
    <border>
      <left/>
      <right/>
      <top style="medium">
        <color indexed="23"/>
      </top>
      <bottom style="medium">
        <color indexed="23"/>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s>
  <cellStyleXfs count="33112">
    <xf numFmtId="0" fontId="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2" applyNumberFormat="0" applyAlignment="0" applyProtection="0"/>
    <xf numFmtId="0" fontId="8" fillId="21" borderId="3" applyNumberFormat="0" applyAlignment="0" applyProtection="0"/>
    <xf numFmtId="0" fontId="9"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9" fillId="0" borderId="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7" borderId="2" applyNumberFormat="0" applyAlignment="0" applyProtection="0"/>
    <xf numFmtId="0" fontId="16" fillId="0" borderId="7" applyNumberFormat="0" applyFill="0" applyAlignment="0" applyProtection="0"/>
    <xf numFmtId="0" fontId="17" fillId="22" borderId="0" applyNumberFormat="0" applyBorder="0" applyAlignment="0" applyProtection="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18" fillId="20" borderId="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0" borderId="0" applyNumberFormat="0" applyFill="0" applyBorder="0" applyAlignment="0" applyProtection="0"/>
    <xf numFmtId="0" fontId="23" fillId="0" borderId="0"/>
    <xf numFmtId="0" fontId="23" fillId="0" borderId="0"/>
    <xf numFmtId="0" fontId="2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3" fillId="0" borderId="0"/>
    <xf numFmtId="164" fontId="3" fillId="0" borderId="0" applyFont="0" applyFill="0" applyBorder="0" applyAlignment="0" applyProtection="0"/>
    <xf numFmtId="164" fontId="3" fillId="0" borderId="0" applyFont="0" applyFill="0" applyBorder="0" applyAlignment="0" applyProtection="0"/>
    <xf numFmtId="0" fontId="2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1" fillId="0" borderId="0" applyFont="0" applyFill="0" applyBorder="0" applyAlignment="0" applyProtection="0"/>
    <xf numFmtId="0" fontId="48" fillId="0" borderId="0"/>
    <xf numFmtId="4" fontId="42" fillId="14" borderId="34" applyNumberFormat="0" applyProtection="0">
      <alignment horizontal="left" vertical="center" indent="1"/>
    </xf>
    <xf numFmtId="4" fontId="42" fillId="14" borderId="34" applyNumberFormat="0" applyProtection="0">
      <alignment horizontal="left" vertical="center" indent="1"/>
    </xf>
    <xf numFmtId="0" fontId="84" fillId="43" borderId="0" applyNumberFormat="0" applyBorder="0" applyAlignment="0" applyProtection="0"/>
    <xf numFmtId="0" fontId="1" fillId="54" borderId="0" applyNumberFormat="0" applyBorder="0" applyAlignment="0" applyProtection="0"/>
    <xf numFmtId="0" fontId="83" fillId="39" borderId="0" applyNumberFormat="0" applyBorder="0" applyAlignment="0" applyProtection="0"/>
    <xf numFmtId="0" fontId="57" fillId="33" borderId="0" applyNumberFormat="0" applyBorder="0" applyAlignment="0" applyProtection="0"/>
    <xf numFmtId="0" fontId="74" fillId="0" borderId="0" applyNumberFormat="0" applyFill="0" applyBorder="0" applyAlignment="0" applyProtection="0"/>
    <xf numFmtId="4" fontId="73" fillId="68" borderId="38" applyNumberFormat="0" applyProtection="0">
      <alignment horizontal="right" vertical="center"/>
    </xf>
    <xf numFmtId="0" fontId="8" fillId="61" borderId="3" applyNumberFormat="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3" fontId="1" fillId="0" borderId="0" applyFont="0" applyFill="0" applyBorder="0" applyAlignment="0" applyProtection="0"/>
    <xf numFmtId="4" fontId="42" fillId="14" borderId="34" applyNumberFormat="0" applyProtection="0">
      <alignment horizontal="left" vertical="center" indent="1"/>
    </xf>
    <xf numFmtId="0" fontId="56" fillId="0" borderId="0"/>
    <xf numFmtId="4" fontId="42" fillId="14" borderId="34" applyNumberFormat="0" applyProtection="0">
      <alignment horizontal="left" vertical="center" indent="1"/>
    </xf>
    <xf numFmtId="0" fontId="47" fillId="65" borderId="38" applyNumberFormat="0" applyProtection="0">
      <alignment horizontal="left" vertical="top" indent="1"/>
    </xf>
    <xf numFmtId="0" fontId="47" fillId="23" borderId="38" applyNumberFormat="0" applyProtection="0">
      <alignment horizontal="left" vertical="top" indent="1"/>
    </xf>
    <xf numFmtId="0" fontId="3" fillId="70" borderId="1" applyNumberFormat="0">
      <protection locked="0"/>
    </xf>
    <xf numFmtId="0" fontId="3" fillId="8" borderId="38" applyNumberFormat="0" applyProtection="0">
      <alignment horizontal="left" vertical="center" indent="1"/>
    </xf>
    <xf numFmtId="0" fontId="3" fillId="69" borderId="38" applyNumberFormat="0" applyProtection="0">
      <alignment horizontal="left" vertical="center" indent="1"/>
    </xf>
    <xf numFmtId="4" fontId="70" fillId="69" borderId="0" applyNumberFormat="0" applyProtection="0">
      <alignment horizontal="left" vertical="center" indent="1"/>
    </xf>
    <xf numFmtId="4" fontId="47" fillId="66" borderId="38" applyNumberFormat="0" applyProtection="0">
      <alignment horizontal="right" vertical="center"/>
    </xf>
    <xf numFmtId="4" fontId="47" fillId="11" borderId="38" applyNumberFormat="0" applyProtection="0">
      <alignment horizontal="right" vertical="center"/>
    </xf>
    <xf numFmtId="4" fontId="68" fillId="65" borderId="0" applyNumberFormat="0" applyProtection="0">
      <alignment horizontal="left" vertical="center" indent="1"/>
    </xf>
    <xf numFmtId="4" fontId="68" fillId="22" borderId="38" applyNumberFormat="0" applyProtection="0">
      <alignment vertical="center"/>
    </xf>
    <xf numFmtId="0" fontId="61" fillId="60" borderId="2" applyNumberFormat="0" applyAlignment="0" applyProtection="0"/>
    <xf numFmtId="0" fontId="60" fillId="59" borderId="0" applyNumberFormat="0" applyBorder="0" applyAlignment="0" applyProtection="0"/>
    <xf numFmtId="0" fontId="64" fillId="0" borderId="5" applyNumberFormat="0" applyFill="0" applyAlignment="0" applyProtection="0"/>
    <xf numFmtId="0" fontId="42" fillId="72" borderId="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46" borderId="0" applyNumberFormat="0" applyBorder="0" applyAlignment="0" applyProtection="0"/>
    <xf numFmtId="0" fontId="59" fillId="34" borderId="0" applyNumberFormat="0" applyBorder="0" applyAlignment="0" applyProtection="0"/>
    <xf numFmtId="4" fontId="42" fillId="14" borderId="34" applyNumberFormat="0" applyProtection="0">
      <alignment horizontal="left" vertical="center" indent="1"/>
    </xf>
    <xf numFmtId="0" fontId="1" fillId="49" borderId="0" applyNumberFormat="0" applyBorder="0" applyAlignment="0" applyProtection="0"/>
    <xf numFmtId="4" fontId="42" fillId="14" borderId="34" applyNumberFormat="0" applyProtection="0">
      <alignment horizontal="left" vertical="center" indent="1"/>
    </xf>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38"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4"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83" fillId="3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164" fontId="59" fillId="0" borderId="0" applyFont="0" applyFill="0" applyBorder="0" applyAlignment="0" applyProtection="0"/>
    <xf numFmtId="0" fontId="59" fillId="0" borderId="0"/>
    <xf numFmtId="164" fontId="3" fillId="0" borderId="0" applyFont="0" applyFill="0" applyBorder="0" applyAlignment="0" applyProtection="0"/>
    <xf numFmtId="9" fontId="48" fillId="0" borderId="0" applyFont="0" applyFill="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84" fillId="43"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1" fillId="5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54" borderId="0" applyNumberFormat="0" applyBorder="0" applyAlignment="0" applyProtection="0"/>
    <xf numFmtId="4" fontId="47" fillId="65" borderId="38" applyNumberFormat="0" applyProtection="0">
      <alignment horizontal="left" vertical="center" indent="1"/>
    </xf>
    <xf numFmtId="4" fontId="47" fillId="23" borderId="38" applyNumberFormat="0" applyProtection="0">
      <alignment horizontal="left" vertical="center" indent="1"/>
    </xf>
    <xf numFmtId="0" fontId="3" fillId="68" borderId="38" applyNumberFormat="0" applyProtection="0">
      <alignment horizontal="left" vertical="top" indent="1"/>
    </xf>
    <xf numFmtId="0" fontId="3" fillId="65" borderId="38" applyNumberFormat="0" applyProtection="0">
      <alignment horizontal="left" vertical="top" indent="1"/>
    </xf>
    <xf numFmtId="4" fontId="47" fillId="65" borderId="0" applyNumberFormat="0" applyProtection="0">
      <alignment horizontal="left" vertical="center" indent="1"/>
    </xf>
    <xf numFmtId="4" fontId="47" fillId="68" borderId="0" applyNumberFormat="0" applyProtection="0">
      <alignment horizontal="left" vertical="center" indent="1"/>
    </xf>
    <xf numFmtId="4" fontId="47" fillId="18" borderId="38" applyNumberFormat="0" applyProtection="0">
      <alignment horizontal="right" vertical="center"/>
    </xf>
    <xf numFmtId="4" fontId="47" fillId="17" borderId="38" applyNumberFormat="0" applyProtection="0">
      <alignment horizontal="right" vertical="center"/>
    </xf>
    <xf numFmtId="0" fontId="68" fillId="22" borderId="38" applyNumberFormat="0" applyProtection="0">
      <alignment horizontal="left" vertical="top" indent="1"/>
    </xf>
    <xf numFmtId="0" fontId="20" fillId="0" borderId="40" applyNumberFormat="0" applyFill="0" applyAlignment="0" applyProtection="0"/>
    <xf numFmtId="0" fontId="18" fillId="60" borderId="9" applyNumberFormat="0" applyAlignment="0" applyProtection="0"/>
    <xf numFmtId="0" fontId="11" fillId="62" borderId="0" applyNumberFormat="0" applyBorder="0" applyAlignment="0" applyProtection="0"/>
    <xf numFmtId="0" fontId="63" fillId="0" borderId="35" applyNumberFormat="0" applyFill="0" applyAlignment="0" applyProtection="0"/>
    <xf numFmtId="164" fontId="3" fillId="0" borderId="0" applyFont="0" applyFill="0" applyBorder="0" applyAlignment="0" applyProtection="0"/>
    <xf numFmtId="4" fontId="56" fillId="0" borderId="0" applyFont="0" applyFill="0" applyBorder="0" applyAlignment="0" applyProtection="0"/>
    <xf numFmtId="4" fontId="42" fillId="14" borderId="34" applyNumberFormat="0" applyProtection="0">
      <alignment horizontal="left" vertical="center" indent="1"/>
    </xf>
    <xf numFmtId="9" fontId="56" fillId="0" borderId="0" applyFont="0" applyFill="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46" borderId="0" applyNumberFormat="0" applyBorder="0" applyAlignment="0" applyProtection="0"/>
    <xf numFmtId="0" fontId="59" fillId="3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7" fillId="42" borderId="0" applyNumberFormat="0" applyBorder="0" applyAlignment="0" applyProtection="0"/>
    <xf numFmtId="0" fontId="59" fillId="34" borderId="0" applyNumberFormat="0" applyBorder="0" applyAlignment="0" applyProtection="0"/>
    <xf numFmtId="9" fontId="56" fillId="0" borderId="0" applyFont="0" applyFill="0" applyBorder="0" applyAlignment="0" applyProtection="0"/>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7" fillId="46" borderId="0" applyNumberFormat="0" applyBorder="0" applyAlignment="0" applyProtection="0"/>
    <xf numFmtId="0" fontId="59" fillId="3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0" fontId="59" fillId="33" borderId="0" applyNumberFormat="0" applyBorder="0" applyAlignment="0" applyProtection="0"/>
    <xf numFmtId="9" fontId="56" fillId="0" borderId="0" applyFont="0" applyFill="0" applyBorder="0" applyAlignment="0" applyProtection="0"/>
    <xf numFmtId="0" fontId="84" fillId="35" borderId="0" applyNumberFormat="0" applyBorder="0" applyAlignment="0" applyProtection="0"/>
    <xf numFmtId="0" fontId="59" fillId="54" borderId="0" applyNumberFormat="0" applyBorder="0" applyAlignment="0" applyProtection="0"/>
    <xf numFmtId="0" fontId="57" fillId="54" borderId="0" applyNumberFormat="0" applyBorder="0" applyAlignment="0" applyProtection="0"/>
    <xf numFmtId="0" fontId="59" fillId="33" borderId="0" applyNumberFormat="0" applyBorder="0" applyAlignment="0" applyProtection="0"/>
    <xf numFmtId="0" fontId="1" fillId="54" borderId="0" applyNumberFormat="0" applyBorder="0" applyAlignment="0" applyProtection="0"/>
    <xf numFmtId="0" fontId="1" fillId="0" borderId="0"/>
    <xf numFmtId="0" fontId="1" fillId="41" borderId="0" applyNumberFormat="0" applyBorder="0" applyAlignment="0" applyProtection="0"/>
    <xf numFmtId="0" fontId="83" fillId="39"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164" fontId="57" fillId="0" borderId="0" applyFont="0" applyFill="0" applyBorder="0" applyAlignment="0" applyProtection="0"/>
    <xf numFmtId="43" fontId="1" fillId="0" borderId="0" applyFont="0" applyFill="0" applyBorder="0" applyAlignment="0" applyProtection="0"/>
    <xf numFmtId="4" fontId="42" fillId="14" borderId="34" applyNumberFormat="0" applyProtection="0">
      <alignment horizontal="left" vertical="center" indent="1"/>
    </xf>
    <xf numFmtId="0" fontId="57" fillId="54" borderId="0" applyNumberFormat="0" applyBorder="0" applyAlignment="0" applyProtection="0"/>
    <xf numFmtId="0" fontId="84" fillId="39" borderId="0" applyNumberFormat="0" applyBorder="0" applyAlignment="0" applyProtection="0"/>
    <xf numFmtId="43" fontId="59" fillId="0" borderId="0" applyFont="0" applyFill="0" applyBorder="0" applyAlignment="0" applyProtection="0"/>
    <xf numFmtId="0" fontId="83" fillId="35" borderId="0" applyNumberFormat="0" applyBorder="0" applyAlignment="0" applyProtection="0"/>
    <xf numFmtId="0" fontId="83" fillId="35" borderId="0" applyNumberFormat="0" applyBorder="0" applyAlignment="0" applyProtection="0"/>
    <xf numFmtId="0" fontId="59" fillId="0" borderId="0"/>
    <xf numFmtId="0" fontId="84" fillId="39" borderId="0" applyNumberFormat="0" applyBorder="0" applyAlignment="0" applyProtection="0"/>
    <xf numFmtId="0" fontId="84" fillId="35" borderId="0" applyNumberFormat="0" applyBorder="0" applyAlignment="0" applyProtection="0"/>
    <xf numFmtId="4" fontId="42" fillId="14" borderId="34" applyNumberFormat="0" applyProtection="0">
      <alignment horizontal="left" vertical="center" indent="1"/>
    </xf>
    <xf numFmtId="0" fontId="57" fillId="33" borderId="0" applyNumberFormat="0" applyBorder="0" applyAlignment="0" applyProtection="0"/>
    <xf numFmtId="0" fontId="57" fillId="0" borderId="0"/>
    <xf numFmtId="4" fontId="56" fillId="0" borderId="0" applyFont="0" applyFill="0" applyBorder="0" applyAlignment="0" applyProtection="0"/>
    <xf numFmtId="0" fontId="57" fillId="33" borderId="0" applyNumberFormat="0" applyBorder="0" applyAlignment="0" applyProtection="0"/>
    <xf numFmtId="0" fontId="84" fillId="3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0" fillId="58" borderId="1" applyNumberFormat="0"/>
    <xf numFmtId="0" fontId="1" fillId="33"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1" fillId="33" borderId="0" applyNumberFormat="0" applyBorder="0" applyAlignment="0" applyProtection="0"/>
    <xf numFmtId="0" fontId="84" fillId="39" borderId="0" applyNumberFormat="0" applyBorder="0" applyAlignment="0" applyProtection="0"/>
    <xf numFmtId="0" fontId="59" fillId="50" borderId="0" applyNumberFormat="0" applyBorder="0" applyAlignment="0" applyProtection="0"/>
    <xf numFmtId="0" fontId="59" fillId="46" borderId="0" applyNumberFormat="0" applyBorder="0" applyAlignment="0" applyProtection="0"/>
    <xf numFmtId="0" fontId="59" fillId="37" borderId="0" applyNumberFormat="0" applyBorder="0" applyAlignment="0" applyProtection="0"/>
    <xf numFmtId="43" fontId="3" fillId="0" borderId="0" applyFont="0" applyFill="0" applyBorder="0" applyAlignment="0" applyProtection="0"/>
    <xf numFmtId="0" fontId="84" fillId="39" borderId="0" applyNumberFormat="0" applyBorder="0" applyAlignment="0" applyProtection="0"/>
    <xf numFmtId="0" fontId="59" fillId="38" borderId="0" applyNumberFormat="0" applyBorder="0" applyAlignment="0" applyProtection="0"/>
    <xf numFmtId="0" fontId="38" fillId="39" borderId="0" applyNumberFormat="0" applyBorder="0" applyAlignment="0" applyProtection="0"/>
    <xf numFmtId="49" fontId="54" fillId="0" borderId="0" applyFill="0" applyBorder="0">
      <alignment horizontal="left" indent="1"/>
    </xf>
    <xf numFmtId="0" fontId="1" fillId="41" borderId="0" applyNumberFormat="0" applyBorder="0" applyAlignment="0" applyProtection="0"/>
    <xf numFmtId="0" fontId="57" fillId="46" borderId="0" applyNumberFormat="0" applyBorder="0" applyAlignment="0" applyProtection="0"/>
    <xf numFmtId="0" fontId="59" fillId="33" borderId="0" applyNumberFormat="0" applyBorder="0" applyAlignment="0" applyProtection="0"/>
    <xf numFmtId="0" fontId="57" fillId="38" borderId="0" applyNumberFormat="0" applyBorder="0" applyAlignment="0" applyProtection="0"/>
    <xf numFmtId="49" fontId="53" fillId="0" borderId="0" applyFill="0" applyBorder="0">
      <alignment horizontal="center" wrapText="1"/>
    </xf>
    <xf numFmtId="0" fontId="84" fillId="39" borderId="0" applyNumberFormat="0" applyBorder="0" applyAlignment="0" applyProtection="0"/>
    <xf numFmtId="0" fontId="59" fillId="42" borderId="0" applyNumberFormat="0" applyBorder="0" applyAlignment="0" applyProtection="0"/>
    <xf numFmtId="0" fontId="57" fillId="34" borderId="0" applyNumberFormat="0" applyBorder="0" applyAlignment="0" applyProtection="0"/>
    <xf numFmtId="0" fontId="84" fillId="39" borderId="0" applyNumberFormat="0" applyBorder="0" applyAlignment="0" applyProtection="0"/>
    <xf numFmtId="0" fontId="57" fillId="33" borderId="0" applyNumberFormat="0" applyBorder="0" applyAlignment="0" applyProtection="0"/>
    <xf numFmtId="0" fontId="57" fillId="42" borderId="0" applyNumberFormat="0" applyBorder="0" applyAlignment="0" applyProtection="0"/>
    <xf numFmtId="0" fontId="57" fillId="34" borderId="0" applyNumberFormat="0" applyBorder="0" applyAlignment="0" applyProtection="0"/>
    <xf numFmtId="0" fontId="57" fillId="49" borderId="0" applyNumberFormat="0" applyBorder="0" applyAlignment="0" applyProtection="0"/>
    <xf numFmtId="0" fontId="1" fillId="33" borderId="0" applyNumberFormat="0" applyBorder="0" applyAlignment="0" applyProtection="0"/>
    <xf numFmtId="0" fontId="57" fillId="5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59" fillId="33" borderId="0" applyNumberFormat="0" applyBorder="0" applyAlignment="0" applyProtection="0"/>
    <xf numFmtId="0" fontId="57" fillId="38" borderId="0" applyNumberFormat="0" applyBorder="0" applyAlignment="0" applyProtection="0"/>
    <xf numFmtId="0" fontId="57" fillId="46" borderId="0" applyNumberFormat="0" applyBorder="0" applyAlignment="0" applyProtection="0"/>
    <xf numFmtId="0" fontId="57" fillId="45" borderId="0" applyNumberFormat="0" applyBorder="0" applyAlignment="0" applyProtection="0"/>
    <xf numFmtId="171" fontId="52" fillId="0" borderId="0" applyFont="0" applyFill="0" applyBorder="0" applyAlignment="0" applyProtection="0"/>
    <xf numFmtId="0" fontId="1" fillId="33"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9" fillId="33" borderId="0" applyNumberFormat="0" applyBorder="0" applyAlignment="0" applyProtection="0"/>
    <xf numFmtId="0" fontId="59" fillId="46" borderId="0" applyNumberFormat="0" applyBorder="0" applyAlignment="0" applyProtection="0"/>
    <xf numFmtId="0" fontId="38" fillId="39" borderId="0" applyNumberFormat="0" applyBorder="0" applyAlignment="0" applyProtection="0"/>
    <xf numFmtId="0" fontId="84" fillId="39" borderId="0" applyNumberFormat="0" applyBorder="0" applyAlignment="0" applyProtection="0"/>
    <xf numFmtId="0" fontId="57" fillId="41" borderId="0" applyNumberFormat="0" applyBorder="0" applyAlignment="0" applyProtection="0"/>
    <xf numFmtId="0" fontId="55" fillId="58" borderId="0" applyNumberFormat="0" applyFill="0" applyBorder="0" applyProtection="0">
      <alignment horizontal="right"/>
    </xf>
    <xf numFmtId="0" fontId="1" fillId="49" borderId="0" applyNumberFormat="0" applyBorder="0" applyAlignment="0" applyProtection="0"/>
    <xf numFmtId="0" fontId="59" fillId="38" borderId="0" applyNumberFormat="0" applyBorder="0" applyAlignment="0" applyProtection="0"/>
    <xf numFmtId="0" fontId="50" fillId="58" borderId="0" applyFill="0" applyBorder="0">
      <alignment horizontal="left"/>
    </xf>
    <xf numFmtId="44" fontId="3" fillId="0" borderId="0" applyFont="0" applyFill="0" applyBorder="0" applyAlignment="0" applyProtection="0"/>
    <xf numFmtId="0" fontId="59" fillId="49" borderId="0" applyNumberFormat="0" applyBorder="0" applyAlignment="0" applyProtection="0"/>
    <xf numFmtId="0" fontId="57" fillId="50" borderId="0" applyNumberFormat="0" applyBorder="0" applyAlignment="0" applyProtection="0"/>
    <xf numFmtId="0" fontId="59" fillId="50" borderId="0" applyNumberFormat="0" applyBorder="0" applyAlignment="0" applyProtection="0"/>
    <xf numFmtId="0" fontId="57" fillId="33" borderId="0" applyNumberFormat="0" applyBorder="0" applyAlignment="0" applyProtection="0"/>
    <xf numFmtId="0" fontId="1" fillId="49" borderId="0" applyNumberFormat="0" applyBorder="0" applyAlignment="0" applyProtection="0"/>
    <xf numFmtId="0" fontId="59" fillId="33" borderId="0" applyNumberFormat="0" applyBorder="0" applyAlignment="0" applyProtection="0"/>
    <xf numFmtId="0" fontId="59" fillId="41" borderId="0" applyNumberFormat="0" applyBorder="0" applyAlignment="0" applyProtection="0"/>
    <xf numFmtId="0" fontId="57" fillId="37" borderId="0" applyNumberFormat="0" applyBorder="0" applyAlignment="0" applyProtection="0"/>
    <xf numFmtId="0" fontId="57" fillId="50" borderId="0" applyNumberFormat="0" applyBorder="0" applyAlignment="0" applyProtection="0"/>
    <xf numFmtId="0" fontId="84" fillId="39" borderId="0" applyNumberFormat="0" applyBorder="0" applyAlignment="0" applyProtection="0"/>
    <xf numFmtId="0" fontId="50" fillId="58" borderId="0"/>
    <xf numFmtId="0" fontId="57" fillId="42" borderId="0" applyNumberFormat="0" applyBorder="0" applyAlignment="0" applyProtection="0"/>
    <xf numFmtId="0" fontId="84" fillId="39" borderId="0" applyNumberFormat="0" applyBorder="0" applyAlignment="0" applyProtection="0"/>
    <xf numFmtId="0" fontId="1" fillId="53" borderId="0" applyNumberFormat="0" applyBorder="0" applyAlignment="0" applyProtection="0"/>
    <xf numFmtId="0" fontId="59" fillId="45" borderId="0" applyNumberFormat="0" applyBorder="0" applyAlignment="0" applyProtection="0"/>
    <xf numFmtId="0" fontId="59" fillId="33" borderId="0" applyNumberFormat="0" applyBorder="0" applyAlignment="0" applyProtection="0"/>
    <xf numFmtId="0" fontId="84" fillId="39" borderId="0" applyNumberFormat="0" applyBorder="0" applyAlignment="0" applyProtection="0"/>
    <xf numFmtId="0" fontId="57" fillId="33" borderId="0" applyNumberFormat="0" applyBorder="0" applyAlignment="0" applyProtection="0"/>
    <xf numFmtId="0" fontId="59" fillId="45" borderId="0" applyNumberFormat="0" applyBorder="0" applyAlignment="0" applyProtection="0"/>
    <xf numFmtId="0" fontId="41" fillId="58" borderId="0" applyFill="0" applyBorder="0"/>
    <xf numFmtId="0" fontId="84" fillId="39" borderId="0" applyNumberFormat="0" applyBorder="0" applyAlignment="0" applyProtection="0"/>
    <xf numFmtId="0" fontId="57" fillId="45" borderId="0" applyNumberFormat="0" applyBorder="0" applyAlignment="0" applyProtection="0"/>
    <xf numFmtId="0" fontId="84" fillId="39" borderId="0" applyNumberFormat="0" applyBorder="0" applyAlignment="0" applyProtection="0"/>
    <xf numFmtId="0" fontId="57" fillId="33" borderId="0" applyNumberFormat="0" applyBorder="0" applyAlignment="0" applyProtection="0"/>
    <xf numFmtId="0" fontId="1" fillId="45" borderId="0" applyNumberFormat="0" applyBorder="0" applyAlignment="0" applyProtection="0"/>
    <xf numFmtId="0" fontId="59" fillId="53" borderId="0" applyNumberFormat="0" applyBorder="0" applyAlignment="0" applyProtection="0"/>
    <xf numFmtId="0" fontId="57" fillId="42" borderId="0" applyNumberFormat="0" applyBorder="0" applyAlignment="0" applyProtection="0"/>
    <xf numFmtId="0" fontId="84" fillId="39" borderId="0" applyNumberFormat="0" applyBorder="0" applyAlignment="0" applyProtection="0"/>
    <xf numFmtId="170" fontId="51" fillId="0" borderId="0" applyFont="0" applyFill="0" applyBorder="0" applyAlignment="0" applyProtection="0">
      <protection locked="0"/>
    </xf>
    <xf numFmtId="0" fontId="57" fillId="33" borderId="0" applyNumberFormat="0" applyBorder="0" applyAlignment="0" applyProtection="0"/>
    <xf numFmtId="164" fontId="1" fillId="0" borderId="0" applyFont="0" applyFill="0" applyBorder="0" applyAlignment="0" applyProtection="0"/>
    <xf numFmtId="0" fontId="59" fillId="50"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84" fillId="35" borderId="0" applyNumberFormat="0" applyBorder="0" applyAlignment="0" applyProtection="0"/>
    <xf numFmtId="0" fontId="46" fillId="23" borderId="8" applyNumberFormat="0" applyFont="0" applyAlignment="0" applyProtection="0"/>
    <xf numFmtId="0" fontId="1" fillId="33" borderId="0" applyNumberFormat="0" applyBorder="0" applyAlignment="0" applyProtection="0"/>
    <xf numFmtId="0" fontId="1" fillId="41" borderId="0" applyNumberFormat="0" applyBorder="0" applyAlignment="0" applyProtection="0"/>
    <xf numFmtId="0" fontId="57"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7" fillId="33" borderId="0" applyNumberFormat="0" applyBorder="0" applyAlignment="0" applyProtection="0"/>
    <xf numFmtId="0" fontId="1" fillId="45" borderId="0" applyNumberFormat="0" applyBorder="0" applyAlignment="0" applyProtection="0"/>
    <xf numFmtId="0" fontId="57" fillId="53" borderId="0" applyNumberFormat="0" applyBorder="0" applyAlignment="0" applyProtection="0"/>
    <xf numFmtId="0" fontId="57" fillId="33" borderId="0" applyNumberFormat="0" applyBorder="0" applyAlignment="0" applyProtection="0"/>
    <xf numFmtId="0" fontId="59" fillId="41" borderId="0" applyNumberFormat="0" applyBorder="0" applyAlignment="0" applyProtection="0"/>
    <xf numFmtId="0" fontId="1" fillId="33" borderId="0" applyNumberFormat="0" applyBorder="0" applyAlignment="0" applyProtection="0"/>
    <xf numFmtId="0" fontId="57" fillId="49" borderId="0" applyNumberFormat="0" applyBorder="0" applyAlignment="0" applyProtection="0"/>
    <xf numFmtId="0" fontId="1" fillId="5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83" fillId="39" borderId="0" applyNumberFormat="0" applyBorder="0" applyAlignment="0" applyProtection="0"/>
    <xf numFmtId="0" fontId="57" fillId="33" borderId="0" applyNumberFormat="0" applyBorder="0" applyAlignment="0" applyProtection="0"/>
    <xf numFmtId="0" fontId="84" fillId="3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38"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83" fillId="35" borderId="0" applyNumberFormat="0" applyBorder="0" applyAlignment="0" applyProtection="0"/>
    <xf numFmtId="0" fontId="84"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5" borderId="0" applyNumberFormat="0" applyBorder="0" applyAlignment="0" applyProtection="0"/>
    <xf numFmtId="0" fontId="83" fillId="35" borderId="0" applyNumberFormat="0" applyBorder="0" applyAlignment="0" applyProtection="0"/>
    <xf numFmtId="0" fontId="84" fillId="35" borderId="0" applyNumberFormat="0" applyBorder="0" applyAlignment="0" applyProtection="0"/>
    <xf numFmtId="0" fontId="83" fillId="35" borderId="0" applyNumberFormat="0" applyBorder="0" applyAlignment="0" applyProtection="0"/>
    <xf numFmtId="0" fontId="84" fillId="35" borderId="0" applyNumberFormat="0" applyBorder="0" applyAlignment="0" applyProtection="0"/>
    <xf numFmtId="0" fontId="38"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5"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5" borderId="0" applyNumberFormat="0" applyBorder="0" applyAlignment="0" applyProtection="0"/>
    <xf numFmtId="0" fontId="38"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38" fillId="35" borderId="0" applyNumberFormat="0" applyBorder="0" applyAlignment="0" applyProtection="0"/>
    <xf numFmtId="0" fontId="83"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59" fillId="5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57" fillId="5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57" fillId="5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57" fillId="5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57" fillId="54" borderId="0" applyNumberFormat="0" applyBorder="0" applyAlignment="0" applyProtection="0"/>
    <xf numFmtId="0" fontId="84" fillId="35" borderId="0" applyNumberFormat="0" applyBorder="0" applyAlignment="0" applyProtection="0"/>
    <xf numFmtId="0" fontId="84" fillId="43" borderId="0" applyNumberFormat="0" applyBorder="0" applyAlignment="0" applyProtection="0"/>
    <xf numFmtId="4" fontId="72" fillId="71" borderId="0" applyNumberFormat="0" applyProtection="0">
      <alignment horizontal="left" vertical="center" indent="1"/>
    </xf>
    <xf numFmtId="0" fontId="67" fillId="0" borderId="37" applyNumberFormat="0" applyFill="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0" fontId="1" fillId="0" borderId="0"/>
    <xf numFmtId="4" fontId="42" fillId="14" borderId="34" applyNumberFormat="0" applyProtection="0">
      <alignment horizontal="left" vertical="center" indent="1"/>
    </xf>
    <xf numFmtId="0" fontId="49" fillId="58" borderId="0" applyFill="0" applyBorder="0">
      <alignment horizontal="left"/>
    </xf>
    <xf numFmtId="4" fontId="47" fillId="68" borderId="38" applyNumberFormat="0" applyProtection="0">
      <alignment horizontal="right" vertical="center"/>
    </xf>
    <xf numFmtId="4" fontId="47" fillId="23" borderId="38" applyNumberFormat="0" applyProtection="0">
      <alignment vertical="center"/>
    </xf>
    <xf numFmtId="0" fontId="3" fillId="8" borderId="38" applyNumberFormat="0" applyProtection="0">
      <alignment horizontal="left" vertical="top" indent="1"/>
    </xf>
    <xf numFmtId="0" fontId="3" fillId="69" borderId="38" applyNumberFormat="0" applyProtection="0">
      <alignment horizontal="left" vertical="top" indent="1"/>
    </xf>
    <xf numFmtId="4" fontId="47" fillId="65" borderId="38" applyNumberFormat="0" applyProtection="0">
      <alignment horizontal="right" vertical="center"/>
    </xf>
    <xf numFmtId="4" fontId="47" fillId="10" borderId="38" applyNumberFormat="0" applyProtection="0">
      <alignment horizontal="right" vertical="center"/>
    </xf>
    <xf numFmtId="4" fontId="47" fillId="15" borderId="38" applyNumberFormat="0" applyProtection="0">
      <alignment horizontal="right" vertical="center"/>
    </xf>
    <xf numFmtId="4" fontId="47" fillId="3" borderId="38" applyNumberFormat="0" applyProtection="0">
      <alignment horizontal="right" vertical="center"/>
    </xf>
    <xf numFmtId="4" fontId="69" fillId="22" borderId="38" applyNumberFormat="0" applyProtection="0">
      <alignment vertical="center"/>
    </xf>
    <xf numFmtId="0" fontId="3" fillId="64" borderId="8" applyNumberFormat="0" applyFont="0" applyAlignment="0" applyProtection="0"/>
    <xf numFmtId="0" fontId="17" fillId="63" borderId="0" applyNumberFormat="0" applyBorder="0" applyAlignment="0" applyProtection="0"/>
    <xf numFmtId="0" fontId="65" fillId="0" borderId="36" applyNumberFormat="0" applyFill="0" applyAlignment="0" applyProtection="0"/>
    <xf numFmtId="164" fontId="3" fillId="0" borderId="0" applyFont="0" applyFill="0" applyBorder="0" applyAlignment="0" applyProtection="0"/>
    <xf numFmtId="9" fontId="56" fillId="0" borderId="0" applyFont="0" applyFill="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59" fillId="54" borderId="0" applyNumberFormat="0" applyBorder="0" applyAlignment="0" applyProtection="0"/>
    <xf numFmtId="0" fontId="59" fillId="54" borderId="0" applyNumberFormat="0" applyBorder="0" applyAlignment="0" applyProtection="0"/>
    <xf numFmtId="4" fontId="42" fillId="14" borderId="34" applyNumberFormat="0" applyProtection="0">
      <alignment horizontal="left" vertical="center" indent="1"/>
    </xf>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3" fillId="43"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7" fillId="50" borderId="0" applyNumberFormat="0" applyBorder="0" applyAlignment="0" applyProtection="0"/>
    <xf numFmtId="0" fontId="59" fillId="5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84" fillId="43"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1" fillId="0" borderId="0"/>
    <xf numFmtId="4" fontId="42" fillId="14" borderId="34" applyNumberFormat="0" applyProtection="0">
      <alignment horizontal="left" vertical="center" indent="1"/>
    </xf>
    <xf numFmtId="4" fontId="71" fillId="68" borderId="38" applyNumberFormat="0" applyProtection="0">
      <alignment horizontal="right" vertical="center"/>
    </xf>
    <xf numFmtId="4" fontId="71" fillId="23" borderId="38" applyNumberFormat="0" applyProtection="0">
      <alignment vertical="center"/>
    </xf>
    <xf numFmtId="0" fontId="3" fillId="68" borderId="38" applyNumberFormat="0" applyProtection="0">
      <alignment horizontal="left" vertical="center" indent="1"/>
    </xf>
    <xf numFmtId="0" fontId="3" fillId="65" borderId="38" applyNumberFormat="0" applyProtection="0">
      <alignment horizontal="left" vertical="center" indent="1"/>
    </xf>
    <xf numFmtId="4" fontId="47" fillId="68" borderId="0" applyNumberFormat="0" applyProtection="0">
      <alignment horizontal="left" vertical="center" indent="1"/>
    </xf>
    <xf numFmtId="4" fontId="68" fillId="67" borderId="39" applyNumberFormat="0" applyProtection="0">
      <alignment horizontal="left" vertical="center" indent="1"/>
    </xf>
    <xf numFmtId="4" fontId="47" fillId="19" borderId="38" applyNumberFormat="0" applyProtection="0">
      <alignment horizontal="right" vertical="center"/>
    </xf>
    <xf numFmtId="4" fontId="47" fillId="9" borderId="38" applyNumberFormat="0" applyProtection="0">
      <alignment horizontal="right" vertical="center"/>
    </xf>
    <xf numFmtId="4" fontId="68" fillId="22" borderId="38" applyNumberFormat="0" applyProtection="0">
      <alignment horizontal="left" vertical="center" indent="1"/>
    </xf>
    <xf numFmtId="0" fontId="62" fillId="0" borderId="0" applyNumberFormat="0" applyFill="0" applyBorder="0" applyAlignment="0" applyProtection="0"/>
    <xf numFmtId="0" fontId="66" fillId="63" borderId="2" applyNumberFormat="0" applyAlignment="0" applyProtection="0"/>
    <xf numFmtId="0" fontId="65" fillId="0" borderId="0" applyNumberFormat="0" applyFill="0" applyBorder="0" applyAlignment="0" applyProtection="0"/>
    <xf numFmtId="0" fontId="3" fillId="0" borderId="0">
      <alignment wrapTex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54" borderId="0" applyNumberFormat="0" applyBorder="0" applyAlignment="0" applyProtection="0"/>
    <xf numFmtId="0" fontId="1" fillId="0" borderId="0"/>
    <xf numFmtId="0" fontId="59" fillId="42" borderId="0" applyNumberFormat="0" applyBorder="0" applyAlignment="0" applyProtection="0"/>
    <xf numFmtId="0" fontId="1" fillId="3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7" fillId="42" borderId="0" applyNumberFormat="0" applyBorder="0" applyAlignment="0" applyProtection="0"/>
    <xf numFmtId="0" fontId="57" fillId="3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54" borderId="0" applyNumberFormat="0" applyBorder="0" applyAlignment="0" applyProtection="0"/>
    <xf numFmtId="43" fontId="1" fillId="0" borderId="0" applyFont="0" applyFill="0" applyBorder="0" applyAlignment="0" applyProtection="0"/>
    <xf numFmtId="0" fontId="57" fillId="42" borderId="0" applyNumberFormat="0" applyBorder="0" applyAlignment="0" applyProtection="0"/>
    <xf numFmtId="0" fontId="59" fillId="34" borderId="0" applyNumberFormat="0" applyBorder="0" applyAlignment="0" applyProtection="0"/>
    <xf numFmtId="4" fontId="56" fillId="0" borderId="0" applyFont="0" applyFill="0" applyBorder="0" applyAlignment="0" applyProtection="0"/>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7" fillId="46" borderId="0" applyNumberFormat="0" applyBorder="0" applyAlignment="0" applyProtection="0"/>
    <xf numFmtId="0" fontId="59" fillId="34" borderId="0" applyNumberFormat="0" applyBorder="0" applyAlignment="0" applyProtection="0"/>
    <xf numFmtId="4" fontId="42" fillId="14" borderId="34" applyNumberFormat="0" applyProtection="0">
      <alignment horizontal="left" vertical="center" indent="1"/>
    </xf>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7"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57" fillId="54" borderId="0" applyNumberFormat="0" applyBorder="0" applyAlignment="0" applyProtection="0"/>
    <xf numFmtId="0" fontId="1"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7"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7" fillId="50" borderId="0" applyNumberFormat="0" applyBorder="0" applyAlignment="0" applyProtection="0"/>
    <xf numFmtId="0" fontId="59"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7"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7"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7"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7" fillId="50" borderId="0" applyNumberFormat="0" applyBorder="0" applyAlignment="0" applyProtection="0"/>
    <xf numFmtId="0" fontId="59"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9"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50"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7"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7" fillId="46" borderId="0" applyNumberFormat="0" applyBorder="0" applyAlignment="0" applyProtection="0"/>
    <xf numFmtId="0" fontId="1" fillId="46"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7" fillId="38" borderId="0" applyNumberFormat="0" applyBorder="0" applyAlignment="0" applyProtection="0"/>
    <xf numFmtId="0" fontId="1" fillId="38" borderId="0" applyNumberFormat="0" applyBorder="0" applyAlignment="0" applyProtection="0"/>
    <xf numFmtId="0" fontId="59" fillId="38" borderId="0" applyNumberFormat="0" applyBorder="0" applyAlignment="0" applyProtection="0"/>
    <xf numFmtId="0" fontId="1" fillId="46"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7" fillId="46" borderId="0" applyNumberFormat="0" applyBorder="0" applyAlignment="0" applyProtection="0"/>
    <xf numFmtId="0" fontId="59" fillId="46" borderId="0" applyNumberFormat="0" applyBorder="0" applyAlignment="0" applyProtection="0"/>
    <xf numFmtId="0" fontId="1"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1" fillId="46" borderId="0" applyNumberFormat="0" applyBorder="0" applyAlignment="0" applyProtection="0"/>
    <xf numFmtId="0" fontId="59" fillId="46" borderId="0" applyNumberFormat="0" applyBorder="0" applyAlignment="0" applyProtection="0"/>
    <xf numFmtId="0" fontId="57"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9"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7"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5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57"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1" fillId="38"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9"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1" fillId="38" borderId="0" applyNumberFormat="0" applyBorder="0" applyAlignment="0" applyProtection="0"/>
    <xf numFmtId="0" fontId="57" fillId="42"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7" fillId="38" borderId="0" applyNumberFormat="0" applyBorder="0" applyAlignment="0" applyProtection="0"/>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9" fillId="42" borderId="0" applyNumberFormat="0" applyBorder="0" applyAlignment="0" applyProtection="0"/>
    <xf numFmtId="0" fontId="1" fillId="3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0" fontId="59" fillId="54" borderId="0" applyNumberFormat="0" applyBorder="0" applyAlignment="0" applyProtection="0"/>
    <xf numFmtId="4" fontId="42" fillId="14" borderId="34" applyNumberFormat="0" applyProtection="0">
      <alignment horizontal="left" vertical="center" indent="1"/>
    </xf>
    <xf numFmtId="0" fontId="57" fillId="42" borderId="0" applyNumberFormat="0" applyBorder="0" applyAlignment="0" applyProtection="0"/>
    <xf numFmtId="0" fontId="59" fillId="34" borderId="0" applyNumberFormat="0" applyBorder="0" applyAlignment="0" applyProtection="0"/>
    <xf numFmtId="0" fontId="1" fillId="0" borderId="0"/>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9" fillId="42" borderId="0" applyNumberFormat="0" applyBorder="0" applyAlignment="0" applyProtection="0"/>
    <xf numFmtId="0" fontId="59" fillId="34" borderId="0" applyNumberFormat="0" applyBorder="0" applyAlignment="0" applyProtection="0"/>
    <xf numFmtId="0" fontId="1" fillId="0" borderId="0"/>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7" fillId="46" borderId="0" applyNumberFormat="0" applyBorder="0" applyAlignment="0" applyProtection="0"/>
    <xf numFmtId="0" fontId="59" fillId="3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9" fillId="42" borderId="0" applyNumberFormat="0" applyBorder="0" applyAlignment="0" applyProtection="0"/>
    <xf numFmtId="0" fontId="1" fillId="34" borderId="0" applyNumberFormat="0" applyBorder="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7" fillId="42" borderId="0" applyNumberFormat="0" applyBorder="0" applyAlignment="0" applyProtection="0"/>
    <xf numFmtId="0" fontId="59" fillId="34" borderId="0" applyNumberFormat="0" applyBorder="0" applyAlignment="0" applyProtection="0"/>
    <xf numFmtId="43" fontId="1" fillId="0" borderId="0" applyFont="0" applyFill="0" applyBorder="0" applyAlignment="0" applyProtection="0"/>
    <xf numFmtId="4" fontId="42" fillId="14" borderId="34" applyNumberFormat="0" applyProtection="0">
      <alignment horizontal="left" vertical="center" indent="1"/>
    </xf>
    <xf numFmtId="0" fontId="57" fillId="54" borderId="0" applyNumberFormat="0" applyBorder="0" applyAlignment="0" applyProtection="0"/>
    <xf numFmtId="0" fontId="1" fillId="0" borderId="0"/>
    <xf numFmtId="0" fontId="59" fillId="42" borderId="0" applyNumberFormat="0" applyBorder="0" applyAlignment="0" applyProtection="0"/>
    <xf numFmtId="0" fontId="59" fillId="34" borderId="0" applyNumberFormat="0" applyBorder="0" applyAlignment="0" applyProtection="0"/>
    <xf numFmtId="0" fontId="56" fillId="0" borderId="0"/>
    <xf numFmtId="4" fontId="42" fillId="14" borderId="34" applyNumberFormat="0" applyProtection="0">
      <alignment horizontal="left" vertical="center" indent="1"/>
    </xf>
    <xf numFmtId="0" fontId="57" fillId="54" borderId="0" applyNumberFormat="0" applyBorder="0" applyAlignment="0" applyProtection="0"/>
    <xf numFmtId="4" fontId="42" fillId="14" borderId="34" applyNumberFormat="0" applyProtection="0">
      <alignment horizontal="left" vertical="center" indent="1"/>
    </xf>
    <xf numFmtId="0" fontId="57" fillId="46" borderId="0" applyNumberFormat="0" applyBorder="0" applyAlignment="0" applyProtection="0"/>
    <xf numFmtId="0" fontId="59" fillId="34" borderId="0" applyNumberFormat="0" applyBorder="0" applyAlignment="0" applyProtection="0"/>
    <xf numFmtId="4" fontId="42" fillId="14" borderId="34" applyNumberFormat="0" applyProtection="0">
      <alignment horizontal="left" vertical="center" indent="1"/>
    </xf>
    <xf numFmtId="0" fontId="1" fillId="38" borderId="0" applyNumberFormat="0" applyBorder="0" applyAlignment="0" applyProtection="0"/>
    <xf numFmtId="0" fontId="1" fillId="38" borderId="0" applyNumberFormat="0" applyBorder="0" applyAlignment="0" applyProtection="0"/>
    <xf numFmtId="0" fontId="59" fillId="38" borderId="0" applyNumberFormat="0" applyBorder="0" applyAlignment="0" applyProtection="0"/>
    <xf numFmtId="0" fontId="59"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9" fillId="38" borderId="0" applyNumberFormat="0" applyBorder="0" applyAlignment="0" applyProtection="0"/>
    <xf numFmtId="0" fontId="57" fillId="38" borderId="0" applyNumberFormat="0" applyBorder="0" applyAlignment="0" applyProtection="0"/>
    <xf numFmtId="0" fontId="1" fillId="38" borderId="0" applyNumberFormat="0" applyBorder="0" applyAlignment="0" applyProtection="0"/>
    <xf numFmtId="0" fontId="57" fillId="5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9" fillId="5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9"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7"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9"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9" fillId="53"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7"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7" fillId="53" borderId="0" applyNumberFormat="0" applyBorder="0" applyAlignment="0" applyProtection="0"/>
    <xf numFmtId="0" fontId="59" fillId="53" borderId="0" applyNumberFormat="0" applyBorder="0" applyAlignment="0" applyProtection="0"/>
    <xf numFmtId="0" fontId="57" fillId="53" borderId="0" applyNumberFormat="0" applyBorder="0" applyAlignment="0" applyProtection="0"/>
    <xf numFmtId="0" fontId="59" fillId="53" borderId="0" applyNumberFormat="0" applyBorder="0" applyAlignment="0" applyProtection="0"/>
    <xf numFmtId="0" fontId="57"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9"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53"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7"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1" fillId="49" borderId="0" applyNumberFormat="0" applyBorder="0" applyAlignment="0" applyProtection="0"/>
    <xf numFmtId="0" fontId="57"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7"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9"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7"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7"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7"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7"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1" fillId="41" borderId="0" applyNumberFormat="0" applyBorder="0" applyAlignment="0" applyProtection="0"/>
    <xf numFmtId="0" fontId="5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7"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7" fillId="41" borderId="0" applyNumberFormat="0" applyBorder="0" applyAlignment="0" applyProtection="0"/>
    <xf numFmtId="0" fontId="59" fillId="37" borderId="0" applyNumberFormat="0" applyBorder="0" applyAlignment="0" applyProtection="0"/>
    <xf numFmtId="0" fontId="1" fillId="37" borderId="0" applyNumberFormat="0" applyBorder="0" applyAlignment="0" applyProtection="0"/>
    <xf numFmtId="0" fontId="59" fillId="37" borderId="0" applyNumberFormat="0" applyBorder="0" applyAlignment="0" applyProtection="0"/>
    <xf numFmtId="0" fontId="59" fillId="33" borderId="0" applyNumberFormat="0" applyBorder="0" applyAlignment="0" applyProtection="0"/>
    <xf numFmtId="0" fontId="57" fillId="37"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7" fillId="37"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7"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1" fillId="37" borderId="0" applyNumberFormat="0" applyBorder="0" applyAlignment="0" applyProtection="0"/>
    <xf numFmtId="0" fontId="59" fillId="33" borderId="0" applyNumberFormat="0" applyBorder="0" applyAlignment="0" applyProtection="0"/>
    <xf numFmtId="0" fontId="1" fillId="37" borderId="0" applyNumberFormat="0" applyBorder="0" applyAlignment="0" applyProtection="0"/>
    <xf numFmtId="0" fontId="57" fillId="37" borderId="0" applyNumberFormat="0" applyBorder="0" applyAlignment="0" applyProtection="0"/>
    <xf numFmtId="0" fontId="1"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9"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9" fillId="33"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7" fillId="33" borderId="0" applyNumberFormat="0" applyBorder="0" applyAlignment="0" applyProtection="0"/>
    <xf numFmtId="0" fontId="59" fillId="33" borderId="0" applyNumberFormat="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8" fillId="43" borderId="0" applyNumberFormat="0" applyBorder="0" applyAlignment="0" applyProtection="0"/>
    <xf numFmtId="0" fontId="84" fillId="43" borderId="0" applyNumberFormat="0" applyBorder="0" applyAlignment="0" applyProtection="0"/>
    <xf numFmtId="0" fontId="38"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4"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3"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3"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38"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38" fillId="47" borderId="0" applyNumberFormat="0" applyBorder="0" applyAlignment="0" applyProtection="0"/>
    <xf numFmtId="0" fontId="84" fillId="47" borderId="0" applyNumberFormat="0" applyBorder="0" applyAlignment="0" applyProtection="0"/>
    <xf numFmtId="0" fontId="38"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4"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47"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3"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38"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38" fillId="51" borderId="0" applyNumberFormat="0" applyBorder="0" applyAlignment="0" applyProtection="0"/>
    <xf numFmtId="0" fontId="84" fillId="51" borderId="0" applyNumberFormat="0" applyBorder="0" applyAlignment="0" applyProtection="0"/>
    <xf numFmtId="0" fontId="38"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4"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1"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3"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38"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38" fillId="55" borderId="0" applyNumberFormat="0" applyBorder="0" applyAlignment="0" applyProtection="0"/>
    <xf numFmtId="0" fontId="84" fillId="55" borderId="0" applyNumberFormat="0" applyBorder="0" applyAlignment="0" applyProtection="0"/>
    <xf numFmtId="0" fontId="38"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4"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84" fillId="55"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5" fillId="75"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3"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38"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38" fillId="32" borderId="0" applyNumberFormat="0" applyBorder="0" applyAlignment="0" applyProtection="0"/>
    <xf numFmtId="0" fontId="84" fillId="32" borderId="0" applyNumberFormat="0" applyBorder="0" applyAlignment="0" applyProtection="0"/>
    <xf numFmtId="0" fontId="38"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4"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84" fillId="32"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5" fillId="59"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3"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38"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38" fillId="36" borderId="0" applyNumberFormat="0" applyBorder="0" applyAlignment="0" applyProtection="0"/>
    <xf numFmtId="0" fontId="84" fillId="36" borderId="0" applyNumberFormat="0" applyBorder="0" applyAlignment="0" applyProtection="0"/>
    <xf numFmtId="0" fontId="38"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5" fillId="79" borderId="0" applyNumberFormat="0" applyBorder="0" applyAlignment="0" applyProtection="0"/>
    <xf numFmtId="0" fontId="5" fillId="79" borderId="0" applyNumberFormat="0" applyBorder="0" applyAlignment="0" applyProtection="0"/>
    <xf numFmtId="0" fontId="84" fillId="36" borderId="0" applyNumberFormat="0" applyBorder="0" applyAlignment="0" applyProtection="0"/>
    <xf numFmtId="0" fontId="5" fillId="79" borderId="0" applyNumberFormat="0" applyBorder="0" applyAlignment="0" applyProtection="0"/>
    <xf numFmtId="0" fontId="5" fillId="79"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4" fillId="80" borderId="0" applyNumberFormat="0" applyBorder="0" applyAlignment="0" applyProtection="0"/>
    <xf numFmtId="0" fontId="4" fillId="81" borderId="0" applyNumberFormat="0" applyBorder="0" applyAlignment="0" applyProtection="0"/>
    <xf numFmtId="0" fontId="5" fillId="82"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3"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38"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38" fillId="40" borderId="0" applyNumberFormat="0" applyBorder="0" applyAlignment="0" applyProtection="0"/>
    <xf numFmtId="0" fontId="84" fillId="40" borderId="0" applyNumberFormat="0" applyBorder="0" applyAlignment="0" applyProtection="0"/>
    <xf numFmtId="0" fontId="38"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4"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5" fillId="83" borderId="0" applyNumberFormat="0" applyBorder="0" applyAlignment="0" applyProtection="0"/>
    <xf numFmtId="0" fontId="5" fillId="83" borderId="0" applyNumberFormat="0" applyBorder="0" applyAlignment="0" applyProtection="0"/>
    <xf numFmtId="0" fontId="84" fillId="40" borderId="0" applyNumberFormat="0" applyBorder="0" applyAlignment="0" applyProtection="0"/>
    <xf numFmtId="0" fontId="5" fillId="83" borderId="0" applyNumberFormat="0" applyBorder="0" applyAlignment="0" applyProtection="0"/>
    <xf numFmtId="0" fontId="5" fillId="83"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84" fillId="40" borderId="0" applyNumberFormat="0" applyBorder="0" applyAlignment="0" applyProtection="0"/>
    <xf numFmtId="0" fontId="4" fillId="77" borderId="0" applyNumberFormat="0" applyBorder="0" applyAlignment="0" applyProtection="0"/>
    <xf numFmtId="0" fontId="4" fillId="61" borderId="0" applyNumberFormat="0" applyBorder="0" applyAlignment="0" applyProtection="0"/>
    <xf numFmtId="0" fontId="5" fillId="78"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3"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38"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38" fillId="44" borderId="0" applyNumberFormat="0" applyBorder="0" applyAlignment="0" applyProtection="0"/>
    <xf numFmtId="0" fontId="84" fillId="44" borderId="0" applyNumberFormat="0" applyBorder="0" applyAlignment="0" applyProtection="0"/>
    <xf numFmtId="0" fontId="38"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4"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83" fillId="44" borderId="0" applyNumberFormat="0" applyBorder="0" applyAlignment="0" applyProtection="0"/>
    <xf numFmtId="0" fontId="5" fillId="84" borderId="0" applyNumberFormat="0" applyBorder="0" applyAlignment="0" applyProtection="0"/>
    <xf numFmtId="0" fontId="5" fillId="84" borderId="0" applyNumberFormat="0" applyBorder="0" applyAlignment="0" applyProtection="0"/>
    <xf numFmtId="0" fontId="84" fillId="44" borderId="0" applyNumberFormat="0" applyBorder="0" applyAlignment="0" applyProtection="0"/>
    <xf numFmtId="0" fontId="5" fillId="84" borderId="0" applyNumberFormat="0" applyBorder="0" applyAlignment="0" applyProtection="0"/>
    <xf numFmtId="0" fontId="5" fillId="8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4" fillId="85" borderId="0" applyNumberFormat="0" applyBorder="0" applyAlignment="0" applyProtection="0"/>
    <xf numFmtId="0" fontId="4" fillId="86" borderId="0" applyNumberFormat="0" applyBorder="0" applyAlignment="0" applyProtection="0"/>
    <xf numFmtId="0" fontId="5" fillId="7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3"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38"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38" fillId="48" borderId="0" applyNumberFormat="0" applyBorder="0" applyAlignment="0" applyProtection="0"/>
    <xf numFmtId="0" fontId="84" fillId="48" borderId="0" applyNumberFormat="0" applyBorder="0" applyAlignment="0" applyProtection="0"/>
    <xf numFmtId="0" fontId="38"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4"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84" fillId="48"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5" fillId="87"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38"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38" fillId="52" borderId="0" applyNumberFormat="0" applyBorder="0" applyAlignment="0" applyProtection="0"/>
    <xf numFmtId="0" fontId="84" fillId="52" borderId="0" applyNumberFormat="0" applyBorder="0" applyAlignment="0" applyProtection="0"/>
    <xf numFmtId="0" fontId="38"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4"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84" fillId="52"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8"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8" fillId="26" borderId="0" applyNumberFormat="0" applyBorder="0" applyAlignment="0" applyProtection="0"/>
    <xf numFmtId="0" fontId="86" fillId="26" borderId="0" applyNumberFormat="0" applyBorder="0" applyAlignment="0" applyProtection="0"/>
    <xf numFmtId="0" fontId="28"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60" fillId="59" borderId="0" applyNumberFormat="0" applyBorder="0" applyAlignment="0" applyProtection="0"/>
    <xf numFmtId="0" fontId="80" fillId="64" borderId="0" applyNumberFormat="0" applyBorder="0" applyAlignment="0" applyProtection="0"/>
    <xf numFmtId="0" fontId="86" fillId="26" borderId="0" applyNumberFormat="0" applyBorder="0" applyAlignment="0" applyProtection="0"/>
    <xf numFmtId="0" fontId="80" fillId="64" borderId="0" applyNumberFormat="0" applyBorder="0" applyAlignment="0" applyProtection="0"/>
    <xf numFmtId="0" fontId="80" fillId="64" borderId="0" applyNumberFormat="0" applyBorder="0" applyAlignment="0" applyProtection="0"/>
    <xf numFmtId="0" fontId="80" fillId="64"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7"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32"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32" fillId="29" borderId="14" applyNumberFormat="0" applyAlignment="0" applyProtection="0"/>
    <xf numFmtId="0" fontId="88" fillId="29" borderId="14" applyNumberFormat="0" applyAlignment="0" applyProtection="0"/>
    <xf numFmtId="0" fontId="32"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8"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87" fillId="29" borderId="14" applyNumberFormat="0" applyAlignment="0" applyProtection="0"/>
    <xf numFmtId="0" fontId="61" fillId="60" borderId="2" applyNumberFormat="0" applyAlignment="0" applyProtection="0"/>
    <xf numFmtId="0" fontId="81" fillId="89" borderId="34" applyNumberFormat="0" applyAlignment="0" applyProtection="0"/>
    <xf numFmtId="0" fontId="88" fillId="29" borderId="1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88" fillId="29" borderId="14"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89"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34"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34" fillId="30" borderId="17" applyNumberFormat="0" applyAlignment="0" applyProtection="0"/>
    <xf numFmtId="0" fontId="90" fillId="30" borderId="17" applyNumberFormat="0" applyAlignment="0" applyProtection="0"/>
    <xf numFmtId="0" fontId="34"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90"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9" fillId="30" borderId="17" applyNumberFormat="0" applyAlignment="0" applyProtection="0"/>
    <xf numFmtId="0" fontId="8" fillId="61" borderId="3" applyNumberFormat="0" applyAlignment="0" applyProtection="0"/>
    <xf numFmtId="0" fontId="8" fillId="84" borderId="3" applyNumberFormat="0" applyAlignment="0" applyProtection="0"/>
    <xf numFmtId="0" fontId="90" fillId="30" borderId="17" applyNumberFormat="0" applyAlignment="0" applyProtection="0"/>
    <xf numFmtId="0" fontId="8" fillId="84" borderId="3" applyNumberFormat="0" applyAlignment="0" applyProtection="0"/>
    <xf numFmtId="0" fontId="8" fillId="84" borderId="3" applyNumberFormat="0" applyAlignment="0" applyProtection="0"/>
    <xf numFmtId="0" fontId="8" fillId="84" borderId="3" applyNumberFormat="0" applyAlignment="0" applyProtection="0"/>
    <xf numFmtId="0" fontId="8" fillId="61" borderId="3" applyNumberFormat="0" applyAlignment="0" applyProtection="0"/>
    <xf numFmtId="0" fontId="8" fillId="61" borderId="3" applyNumberFormat="0" applyAlignment="0" applyProtection="0"/>
    <xf numFmtId="0" fontId="8" fillId="61" borderId="3"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0" fontId="90" fillId="30" borderId="17" applyNumberFormat="0" applyAlignment="0" applyProtection="0"/>
    <xf numFmtId="164" fontId="4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0" fillId="90" borderId="0" applyNumberFormat="0" applyBorder="0" applyAlignment="0" applyProtection="0"/>
    <xf numFmtId="0" fontId="20" fillId="91" borderId="0" applyNumberFormat="0" applyBorder="0" applyAlignment="0" applyProtection="0"/>
    <xf numFmtId="0" fontId="20" fillId="92" borderId="0" applyNumberFormat="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9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6"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6" fillId="0" borderId="0" applyNumberFormat="0" applyFill="0" applyBorder="0" applyAlignment="0" applyProtection="0"/>
    <xf numFmtId="0" fontId="62" fillId="0" borderId="0" applyNumberForma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2"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27"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27" fillId="25" borderId="0" applyNumberFormat="0" applyBorder="0" applyAlignment="0" applyProtection="0"/>
    <xf numFmtId="0" fontId="93" fillId="25" borderId="0" applyNumberFormat="0" applyBorder="0" applyAlignment="0" applyProtection="0"/>
    <xf numFmtId="0" fontId="27"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3"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11" fillId="62" borderId="0" applyNumberFormat="0" applyBorder="0" applyAlignment="0" applyProtection="0"/>
    <xf numFmtId="0" fontId="4" fillId="81" borderId="0" applyNumberFormat="0" applyBorder="0" applyAlignment="0" applyProtection="0"/>
    <xf numFmtId="0" fontId="93" fillId="25" borderId="0" applyNumberFormat="0" applyBorder="0" applyAlignment="0" applyProtection="0"/>
    <xf numFmtId="0" fontId="4" fillId="81" borderId="0" applyNumberFormat="0" applyBorder="0" applyAlignment="0" applyProtection="0"/>
    <xf numFmtId="0" fontId="4" fillId="81" borderId="0" applyNumberFormat="0" applyBorder="0" applyAlignment="0" applyProtection="0"/>
    <xf numFmtId="0" fontId="4" fillId="81"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93" fillId="25" borderId="0" applyNumberFormat="0" applyBorder="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24" fillId="0" borderId="11" applyNumberFormat="0" applyFill="0" applyAlignment="0" applyProtection="0"/>
    <xf numFmtId="0" fontId="94" fillId="0" borderId="11" applyNumberFormat="0" applyFill="0" applyAlignment="0" applyProtection="0"/>
    <xf numFmtId="0" fontId="24" fillId="0" borderId="11" applyNumberFormat="0" applyFill="0" applyAlignment="0" applyProtection="0"/>
    <xf numFmtId="0" fontId="24" fillId="0" borderId="11"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25" fillId="0" borderId="12" applyNumberFormat="0" applyFill="0" applyAlignment="0" applyProtection="0"/>
    <xf numFmtId="0" fontId="9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64" fillId="0" borderId="5" applyNumberFormat="0" applyFill="0" applyAlignment="0" applyProtection="0"/>
    <xf numFmtId="0" fontId="64" fillId="0" borderId="41" applyNumberFormat="0" applyFill="0" applyAlignment="0" applyProtection="0"/>
    <xf numFmtId="0" fontId="64" fillId="0" borderId="41" applyNumberFormat="0" applyFill="0" applyAlignment="0" applyProtection="0"/>
    <xf numFmtId="0" fontId="64" fillId="0" borderId="41" applyNumberFormat="0" applyFill="0" applyAlignment="0" applyProtection="0"/>
    <xf numFmtId="0" fontId="64" fillId="0" borderId="41"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26" fillId="0" borderId="13" applyNumberFormat="0" applyFill="0" applyAlignment="0" applyProtection="0"/>
    <xf numFmtId="0" fontId="96" fillId="0" borderId="13" applyNumberFormat="0" applyFill="0" applyAlignment="0" applyProtection="0"/>
    <xf numFmtId="0" fontId="26" fillId="0" borderId="13" applyNumberFormat="0" applyFill="0" applyAlignment="0" applyProtection="0"/>
    <xf numFmtId="0" fontId="26" fillId="0" borderId="13" applyNumberFormat="0" applyFill="0" applyAlignment="0" applyProtection="0"/>
    <xf numFmtId="0" fontId="65" fillId="0" borderId="36"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42"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26" fillId="0" borderId="0" applyNumberFormat="0" applyFill="0" applyBorder="0" applyAlignment="0" applyProtection="0"/>
    <xf numFmtId="0" fontId="9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7"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30"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30" fillId="28" borderId="14" applyNumberFormat="0" applyAlignment="0" applyProtection="0"/>
    <xf numFmtId="0" fontId="98" fillId="28" borderId="14" applyNumberFormat="0" applyAlignment="0" applyProtection="0"/>
    <xf numFmtId="0" fontId="30"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8"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97" fillId="28" borderId="14" applyNumberFormat="0" applyAlignment="0" applyProtection="0"/>
    <xf numFmtId="0" fontId="66" fillId="63" borderId="2" applyNumberFormat="0" applyAlignment="0" applyProtection="0"/>
    <xf numFmtId="0" fontId="66" fillId="63" borderId="34" applyNumberFormat="0" applyAlignment="0" applyProtection="0"/>
    <xf numFmtId="0" fontId="98" fillId="28" borderId="1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98" fillId="28" borderId="14" applyNumberFormat="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99"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33"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33" fillId="0" borderId="16" applyNumberFormat="0" applyFill="0" applyAlignment="0" applyProtection="0"/>
    <xf numFmtId="0" fontId="100" fillId="0" borderId="16" applyNumberFormat="0" applyFill="0" applyAlignment="0" applyProtection="0"/>
    <xf numFmtId="0" fontId="33"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100"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99" fillId="0" borderId="16" applyNumberFormat="0" applyFill="0" applyAlignment="0" applyProtection="0"/>
    <xf numFmtId="0" fontId="67" fillId="0" borderId="37" applyNumberFormat="0" applyFill="0" applyAlignment="0" applyProtection="0"/>
    <xf numFmtId="0" fontId="11" fillId="0" borderId="43" applyNumberFormat="0" applyFill="0" applyAlignment="0" applyProtection="0"/>
    <xf numFmtId="0" fontId="100" fillId="0" borderId="16" applyNumberFormat="0" applyFill="0" applyAlignment="0" applyProtection="0"/>
    <xf numFmtId="0" fontId="11" fillId="0" borderId="43" applyNumberFormat="0" applyFill="0" applyAlignment="0" applyProtection="0"/>
    <xf numFmtId="0" fontId="11" fillId="0" borderId="43" applyNumberFormat="0" applyFill="0" applyAlignment="0" applyProtection="0"/>
    <xf numFmtId="0" fontId="11" fillId="0" borderId="43" applyNumberFormat="0" applyFill="0" applyAlignment="0" applyProtection="0"/>
    <xf numFmtId="0" fontId="67" fillId="0" borderId="37" applyNumberFormat="0" applyFill="0" applyAlignment="0" applyProtection="0"/>
    <xf numFmtId="0" fontId="67" fillId="0" borderId="37" applyNumberFormat="0" applyFill="0" applyAlignment="0" applyProtection="0"/>
    <xf numFmtId="0" fontId="67" fillId="0" borderId="37"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1"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29"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29" fillId="27" borderId="0" applyNumberFormat="0" applyBorder="0" applyAlignment="0" applyProtection="0"/>
    <xf numFmtId="0" fontId="102" fillId="27" borderId="0" applyNumberFormat="0" applyBorder="0" applyAlignment="0" applyProtection="0"/>
    <xf numFmtId="0" fontId="29"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2"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17" fillId="63" borderId="0" applyNumberFormat="0" applyBorder="0" applyAlignment="0" applyProtection="0"/>
    <xf numFmtId="0" fontId="11" fillId="63" borderId="0" applyNumberFormat="0" applyBorder="0" applyAlignment="0" applyProtection="0"/>
    <xf numFmtId="0" fontId="102" fillId="27"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2" fillId="72" borderId="0"/>
    <xf numFmtId="0" fontId="3" fillId="0" borderId="0"/>
    <xf numFmtId="0" fontId="42" fillId="72" borderId="0"/>
    <xf numFmtId="0" fontId="42" fillId="72" borderId="0"/>
    <xf numFmtId="0" fontId="42" fillId="72" borderId="0"/>
    <xf numFmtId="0" fontId="42" fillId="72" borderId="0"/>
    <xf numFmtId="0" fontId="3" fillId="0" borderId="0"/>
    <xf numFmtId="0" fontId="42" fillId="72" borderId="0"/>
    <xf numFmtId="0" fontId="3" fillId="0" borderId="0"/>
    <xf numFmtId="0" fontId="42" fillId="72" borderId="0"/>
    <xf numFmtId="0" fontId="42" fillId="72" borderId="0"/>
    <xf numFmtId="0" fontId="42" fillId="72" borderId="0"/>
    <xf numFmtId="0" fontId="3" fillId="0" borderId="0"/>
    <xf numFmtId="0" fontId="42" fillId="72" borderId="0"/>
    <xf numFmtId="0" fontId="3" fillId="0" borderId="0"/>
    <xf numFmtId="0" fontId="3" fillId="0" borderId="0"/>
    <xf numFmtId="0" fontId="42" fillId="72" borderId="0"/>
    <xf numFmtId="0" fontId="3" fillId="0" borderId="0"/>
    <xf numFmtId="0" fontId="42" fillId="72" borderId="0"/>
    <xf numFmtId="0" fontId="42" fillId="72" borderId="0"/>
    <xf numFmtId="0" fontId="42" fillId="72" borderId="0"/>
    <xf numFmtId="0" fontId="42" fillId="72" borderId="0"/>
    <xf numFmtId="0" fontId="42" fillId="72" borderId="0"/>
    <xf numFmtId="0" fontId="42" fillId="72"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59" fillId="0" borderId="0"/>
    <xf numFmtId="0" fontId="59" fillId="0" borderId="0"/>
    <xf numFmtId="0" fontId="59" fillId="0" borderId="0"/>
    <xf numFmtId="0" fontId="3" fillId="0" borderId="0"/>
    <xf numFmtId="0" fontId="3" fillId="0" borderId="0"/>
    <xf numFmtId="0" fontId="59" fillId="0" borderId="0"/>
    <xf numFmtId="0" fontId="59" fillId="0" borderId="0"/>
    <xf numFmtId="0" fontId="3" fillId="0" borderId="0"/>
    <xf numFmtId="0" fontId="59" fillId="0" borderId="0"/>
    <xf numFmtId="0" fontId="3"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3"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59" fillId="0" borderId="0"/>
    <xf numFmtId="0" fontId="3"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59"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59" fillId="0" borderId="0"/>
    <xf numFmtId="0" fontId="59" fillId="0" borderId="0"/>
    <xf numFmtId="0" fontId="3" fillId="0" borderId="0"/>
    <xf numFmtId="0" fontId="3" fillId="0" borderId="0"/>
    <xf numFmtId="0" fontId="59" fillId="0" borderId="0"/>
    <xf numFmtId="0" fontId="3" fillId="0" borderId="0"/>
    <xf numFmtId="0" fontId="59" fillId="0" borderId="0"/>
    <xf numFmtId="0" fontId="59" fillId="0" borderId="0"/>
    <xf numFmtId="0" fontId="59" fillId="0" borderId="0"/>
    <xf numFmtId="0" fontId="3" fillId="0" borderId="0"/>
    <xf numFmtId="0" fontId="59" fillId="0" borderId="0"/>
    <xf numFmtId="0" fontId="59" fillId="0" borderId="0"/>
    <xf numFmtId="0" fontId="3" fillId="0" borderId="0"/>
    <xf numFmtId="0" fontId="3" fillId="0" borderId="0"/>
    <xf numFmtId="0" fontId="59" fillId="0" borderId="0"/>
    <xf numFmtId="0" fontId="59" fillId="0" borderId="0"/>
    <xf numFmtId="0" fontId="3" fillId="0" borderId="0"/>
    <xf numFmtId="0" fontId="59" fillId="0" borderId="0"/>
    <xf numFmtId="0" fontId="3" fillId="0" borderId="0"/>
    <xf numFmtId="0" fontId="3" fillId="0" borderId="0"/>
    <xf numFmtId="0" fontId="42" fillId="72" borderId="0"/>
    <xf numFmtId="0" fontId="42" fillId="72" borderId="0"/>
    <xf numFmtId="0" fontId="3" fillId="0" borderId="0"/>
    <xf numFmtId="0" fontId="57" fillId="0" borderId="0"/>
    <xf numFmtId="0" fontId="57" fillId="0" borderId="0"/>
    <xf numFmtId="0" fontId="3" fillId="0" borderId="0"/>
    <xf numFmtId="0" fontId="42" fillId="72" borderId="0"/>
    <xf numFmtId="0" fontId="3" fillId="0" borderId="0"/>
    <xf numFmtId="0" fontId="3"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7"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7" fillId="0" borderId="0"/>
    <xf numFmtId="0" fontId="42" fillId="72" borderId="0"/>
    <xf numFmtId="0" fontId="42" fillId="72" borderId="0"/>
    <xf numFmtId="0" fontId="42" fillId="72" borderId="0"/>
    <xf numFmtId="0" fontId="42" fillId="72" borderId="0"/>
    <xf numFmtId="0" fontId="42" fillId="72" borderId="0"/>
    <xf numFmtId="0" fontId="1" fillId="0" borderId="0"/>
    <xf numFmtId="0" fontId="1" fillId="0" borderId="0"/>
    <xf numFmtId="0" fontId="42" fillId="72" borderId="0"/>
    <xf numFmtId="0" fontId="1" fillId="0" borderId="0"/>
    <xf numFmtId="0" fontId="1" fillId="0" borderId="0"/>
    <xf numFmtId="0" fontId="59" fillId="0" borderId="0"/>
    <xf numFmtId="0" fontId="1" fillId="0" borderId="0"/>
    <xf numFmtId="0" fontId="1" fillId="0" borderId="0"/>
    <xf numFmtId="0" fontId="1" fillId="0" borderId="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7"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3" fillId="64" borderId="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46" fillId="31" borderId="18" applyNumberFormat="0" applyFon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3"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31"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31" fillId="29" borderId="15" applyNumberFormat="0" applyAlignment="0" applyProtection="0"/>
    <xf numFmtId="0" fontId="104" fillId="29" borderId="15" applyNumberFormat="0" applyAlignment="0" applyProtection="0"/>
    <xf numFmtId="0" fontId="31"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4"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03" fillId="29" borderId="15" applyNumberFormat="0" applyAlignment="0" applyProtection="0"/>
    <xf numFmtId="0" fontId="18" fillId="60" borderId="9" applyNumberFormat="0" applyAlignment="0" applyProtection="0"/>
    <xf numFmtId="0" fontId="18" fillId="89" borderId="9" applyNumberFormat="0" applyAlignment="0" applyProtection="0"/>
    <xf numFmtId="0" fontId="104" fillId="29" borderId="15"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0" fontId="104" fillId="29" borderId="15" applyNumberFormat="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68" fillId="65" borderId="0"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67" borderId="44" applyNumberFormat="0" applyProtection="0">
      <alignment horizontal="left" vertical="center" indent="1"/>
    </xf>
    <xf numFmtId="4" fontId="68" fillId="67" borderId="39"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3" fillId="69" borderId="44" applyNumberFormat="0" applyProtection="0">
      <alignment horizontal="left" vertical="center" indent="1"/>
    </xf>
    <xf numFmtId="4" fontId="47" fillId="68" borderId="0"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70" fillId="69" borderId="0"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7" fillId="68" borderId="0"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7" fillId="65" borderId="0"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70" borderId="45" applyNumberFormat="0">
      <protection locked="0"/>
    </xf>
    <xf numFmtId="0" fontId="3" fillId="70" borderId="1" applyNumberFormat="0">
      <protection locked="0"/>
    </xf>
    <xf numFmtId="0" fontId="42" fillId="70" borderId="45" applyNumberFormat="0">
      <protection locked="0"/>
    </xf>
    <xf numFmtId="0" fontId="42" fillId="70" borderId="45" applyNumberFormat="0">
      <protection locked="0"/>
    </xf>
    <xf numFmtId="0" fontId="42" fillId="70" borderId="45" applyNumberFormat="0">
      <protection locked="0"/>
    </xf>
    <xf numFmtId="0" fontId="42" fillId="70" borderId="45" applyNumberFormat="0">
      <protection locked="0"/>
    </xf>
    <xf numFmtId="0" fontId="58" fillId="69" borderId="46" applyBorder="0"/>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5" fillId="95" borderId="1" applyNumberFormat="0" applyProtection="0">
      <alignment vertical="center"/>
    </xf>
    <xf numFmtId="4" fontId="71" fillId="23" borderId="38" applyNumberFormat="0" applyProtection="0">
      <alignment vertical="center"/>
    </xf>
    <xf numFmtId="4" fontId="75" fillId="95" borderId="1" applyNumberFormat="0" applyProtection="0">
      <alignment vertical="center"/>
    </xf>
    <xf numFmtId="4" fontId="75" fillId="95" borderId="1" applyNumberFormat="0" applyProtection="0">
      <alignment vertical="center"/>
    </xf>
    <xf numFmtId="4" fontId="75" fillId="95" borderId="1" applyNumberFormat="0" applyProtection="0">
      <alignment vertical="center"/>
    </xf>
    <xf numFmtId="4" fontId="75" fillId="95" borderId="1" applyNumberFormat="0" applyProtection="0">
      <alignment vertical="center"/>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2" fillId="71" borderId="0"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0" fontId="42" fillId="97" borderId="1"/>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5"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37"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37" fillId="0" borderId="19" applyNumberFormat="0" applyFill="0" applyAlignment="0" applyProtection="0"/>
    <xf numFmtId="0" fontId="106" fillId="0" borderId="19" applyNumberFormat="0" applyFill="0" applyAlignment="0" applyProtection="0"/>
    <xf numFmtId="0" fontId="37"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6"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105" fillId="0" borderId="19"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106" fillId="0" borderId="19"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6" fillId="0" borderId="19"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35"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35" fillId="0" borderId="0" applyNumberFormat="0" applyFill="0" applyBorder="0" applyAlignment="0" applyProtection="0"/>
    <xf numFmtId="0" fontId="108" fillId="0" borderId="0" applyNumberFormat="0" applyFill="0" applyBorder="0" applyAlignment="0" applyProtection="0"/>
    <xf numFmtId="0" fontId="3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1" fillId="0" borderId="0" applyNumberFormat="0" applyFill="0" applyBorder="0" applyAlignment="0" applyProtection="0"/>
    <xf numFmtId="0" fontId="82" fillId="0" borderId="0" applyNumberFormat="0" applyFill="0" applyBorder="0" applyAlignment="0" applyProtection="0"/>
    <xf numFmtId="0" fontId="108"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72"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0" fontId="109" fillId="0" borderId="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42" fillId="72" borderId="0"/>
    <xf numFmtId="164" fontId="42" fillId="0" borderId="0" applyFont="0" applyFill="0" applyBorder="0" applyAlignment="0" applyProtection="0"/>
    <xf numFmtId="164" fontId="3" fillId="0" borderId="0" applyFont="0" applyFill="0" applyBorder="0" applyAlignment="0" applyProtection="0"/>
    <xf numFmtId="0" fontId="3" fillId="0" borderId="0"/>
    <xf numFmtId="0" fontId="3" fillId="70" borderId="1" applyNumberFormat="0">
      <protection locked="0"/>
    </xf>
    <xf numFmtId="4" fontId="75" fillId="95" borderId="1" applyNumberFormat="0" applyProtection="0">
      <alignment vertical="center"/>
    </xf>
    <xf numFmtId="4" fontId="75" fillId="95" borderId="1" applyNumberFormat="0" applyProtection="0">
      <alignment vertical="center"/>
    </xf>
    <xf numFmtId="4" fontId="75" fillId="95" borderId="1" applyNumberFormat="0" applyProtection="0">
      <alignment vertical="center"/>
    </xf>
    <xf numFmtId="4" fontId="75" fillId="95" borderId="1" applyNumberFormat="0" applyProtection="0">
      <alignment vertical="center"/>
    </xf>
    <xf numFmtId="4" fontId="75" fillId="95" borderId="1" applyNumberFormat="0" applyProtection="0">
      <alignment vertical="center"/>
    </xf>
    <xf numFmtId="4" fontId="47" fillId="65" borderId="38" applyNumberFormat="0" applyProtection="0">
      <alignment horizontal="left" vertical="center" indent="1"/>
    </xf>
    <xf numFmtId="0" fontId="42" fillId="97" borderId="1"/>
    <xf numFmtId="9" fontId="42" fillId="0" borderId="0" applyFont="0" applyFill="0" applyBorder="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18" fillId="60"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3" fillId="64" borderId="8" applyNumberFormat="0" applyFont="0" applyAlignment="0" applyProtection="0"/>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18" fillId="60" borderId="9" applyNumberFormat="0" applyAlignment="0" applyProtection="0"/>
    <xf numFmtId="0" fontId="18" fillId="89" borderId="9" applyNumberFormat="0" applyAlignment="0" applyProtection="0"/>
    <xf numFmtId="0" fontId="42" fillId="65" borderId="38" applyNumberFormat="0" applyProtection="0">
      <alignment horizontal="left" vertical="top" indent="1"/>
    </xf>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58" fillId="69" borderId="46" applyBorder="0"/>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1" fillId="23" borderId="38" applyNumberFormat="0" applyProtection="0">
      <alignment vertical="center"/>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58" fillId="69" borderId="46" applyBorder="0"/>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0" fontId="20" fillId="0" borderId="40" applyNumberFormat="0" applyFill="0" applyAlignment="0" applyProtection="0"/>
    <xf numFmtId="4" fontId="71" fillId="23" borderId="38" applyNumberFormat="0" applyProtection="0">
      <alignment vertical="center"/>
    </xf>
    <xf numFmtId="0" fontId="20" fillId="0" borderId="40" applyNumberFormat="0" applyFill="0" applyAlignment="0" applyProtection="0"/>
    <xf numFmtId="0" fontId="20" fillId="0" borderId="40" applyNumberFormat="0" applyFill="0" applyAlignment="0" applyProtection="0"/>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9" fillId="70" borderId="34" applyNumberFormat="0" applyProtection="0">
      <alignment horizontal="righ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79" fillId="70" borderId="34" applyNumberFormat="0" applyProtection="0">
      <alignment horizontal="right" vertical="center"/>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79" fillId="70" borderId="34"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79" fillId="70" borderId="34" applyNumberFormat="0" applyProtection="0">
      <alignment horizontal="right" vertical="center"/>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79" fillId="70" borderId="34" applyNumberFormat="0" applyProtection="0">
      <alignment horizontal="right" vertical="center"/>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58" fillId="69" borderId="46" applyBorder="0"/>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1" fillId="23" borderId="38" applyNumberFormat="0" applyProtection="0">
      <alignment vertical="center"/>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3" fillId="68" borderId="38"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4" fontId="75" fillId="57" borderId="34" applyNumberFormat="0" applyProtection="0">
      <alignment vertical="center"/>
    </xf>
    <xf numFmtId="4" fontId="68" fillId="22" borderId="38" applyNumberFormat="0" applyProtection="0">
      <alignment horizontal="left" vertical="center"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2" fillId="93" borderId="34" applyNumberFormat="0" applyProtection="0">
      <alignment horizontal="right" vertical="center"/>
    </xf>
    <xf numFmtId="0" fontId="66" fillId="63" borderId="2" applyNumberFormat="0" applyAlignment="0" applyProtection="0"/>
    <xf numFmtId="0" fontId="66" fillId="63" borderId="34" applyNumberFormat="0" applyAlignment="0" applyProtection="0"/>
    <xf numFmtId="0" fontId="18" fillId="60" borderId="9" applyNumberFormat="0" applyAlignment="0" applyProtection="0"/>
    <xf numFmtId="4" fontId="73" fillId="68" borderId="38" applyNumberFormat="0" applyProtection="0">
      <alignment horizontal="right" vertical="center"/>
    </xf>
    <xf numFmtId="0" fontId="3" fillId="8" borderId="38" applyNumberFormat="0" applyProtection="0">
      <alignment horizontal="left" vertical="center" indent="1"/>
    </xf>
    <xf numFmtId="0" fontId="18" fillId="60" borderId="9" applyNumberFormat="0" applyAlignment="0" applyProtection="0"/>
    <xf numFmtId="0" fontId="18" fillId="60" borderId="9" applyNumberFormat="0" applyAlignment="0" applyProtection="0"/>
    <xf numFmtId="0" fontId="66" fillId="63" borderId="2" applyNumberFormat="0" applyAlignment="0" applyProtection="0"/>
    <xf numFmtId="4" fontId="75" fillId="57" borderId="34" applyNumberFormat="0" applyProtection="0">
      <alignment vertical="center"/>
    </xf>
    <xf numFmtId="0" fontId="42" fillId="8" borderId="38" applyNumberFormat="0" applyProtection="0">
      <alignment horizontal="left" vertical="top" indent="1"/>
    </xf>
    <xf numFmtId="0" fontId="66" fillId="63" borderId="34" applyNumberFormat="0" applyAlignment="0" applyProtection="0"/>
    <xf numFmtId="4" fontId="42" fillId="57" borderId="34" applyNumberFormat="0" applyProtection="0">
      <alignment horizontal="left" vertical="center" indent="1"/>
    </xf>
    <xf numFmtId="0" fontId="42" fillId="68" borderId="34" applyNumberFormat="0" applyProtection="0">
      <alignment horizontal="left" vertical="center" indent="1"/>
    </xf>
    <xf numFmtId="0" fontId="42" fillId="64" borderId="34" applyNumberFormat="0" applyFon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58" fillId="69" borderId="46" applyBorder="0"/>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1" fillId="23" borderId="38" applyNumberFormat="0" applyProtection="0">
      <alignment vertical="center"/>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66" fillId="63" borderId="34" applyNumberFormat="0" applyAlignment="0" applyProtection="0"/>
    <xf numFmtId="4" fontId="75" fillId="57" borderId="34" applyNumberFormat="0" applyProtection="0">
      <alignment vertical="center"/>
    </xf>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1"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0" fontId="58" fillId="69" borderId="46" applyBorder="0"/>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1"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0" fontId="58" fillId="69" borderId="46" applyBorder="0"/>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3" fillId="64" borderId="8" applyNumberFormat="0" applyFon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3" fillId="64" borderId="8" applyNumberFormat="0" applyFon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4" fontId="42" fillId="22" borderId="34" applyNumberFormat="0" applyProtection="0">
      <alignment vertical="center"/>
    </xf>
    <xf numFmtId="0" fontId="66" fillId="63" borderId="2" applyNumberFormat="0" applyAlignment="0" applyProtection="0"/>
    <xf numFmtId="9" fontId="56" fillId="0" borderId="0" applyFont="0" applyFill="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3"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0" fillId="59" borderId="0" applyNumberFormat="0" applyBorder="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 fillId="61" borderId="3" applyNumberFormat="0" applyAlignment="0" applyProtection="0"/>
    <xf numFmtId="0" fontId="8" fillId="61" borderId="3" applyNumberFormat="0" applyAlignment="0" applyProtection="0"/>
    <xf numFmtId="0" fontId="8" fillId="61" borderId="3" applyNumberFormat="0" applyAlignment="0" applyProtection="0"/>
    <xf numFmtId="0" fontId="8" fillId="61" borderId="3" applyNumberFormat="0" applyAlignment="0" applyProtection="0"/>
    <xf numFmtId="0" fontId="8" fillId="61" borderId="3" applyNumberFormat="0" applyAlignment="0" applyProtection="0"/>
    <xf numFmtId="0" fontId="8" fillId="61" borderId="3" applyNumberFormat="0" applyAlignment="0" applyProtection="0"/>
    <xf numFmtId="0" fontId="8" fillId="61" borderId="3" applyNumberFormat="0" applyAlignment="0" applyProtection="0"/>
    <xf numFmtId="0" fontId="8" fillId="61" borderId="3" applyNumberFormat="0" applyAlignment="0" applyProtection="0"/>
    <xf numFmtId="172" fontId="4"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4" fillId="0" borderId="5"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7" fillId="0" borderId="37" applyNumberFormat="0" applyFill="0" applyAlignment="0" applyProtection="0"/>
    <xf numFmtId="0" fontId="67" fillId="0" borderId="37" applyNumberFormat="0" applyFill="0" applyAlignment="0" applyProtection="0"/>
    <xf numFmtId="0" fontId="67" fillId="0" borderId="37" applyNumberFormat="0" applyFill="0" applyAlignment="0" applyProtection="0"/>
    <xf numFmtId="0" fontId="67" fillId="0" borderId="37" applyNumberFormat="0" applyFill="0" applyAlignment="0" applyProtection="0"/>
    <xf numFmtId="0" fontId="67" fillId="0" borderId="37" applyNumberFormat="0" applyFill="0" applyAlignment="0" applyProtection="0"/>
    <xf numFmtId="0" fontId="67" fillId="0" borderId="37" applyNumberFormat="0" applyFill="0" applyAlignment="0" applyProtection="0"/>
    <xf numFmtId="0" fontId="67" fillId="0" borderId="37" applyNumberFormat="0" applyFill="0" applyAlignment="0" applyProtection="0"/>
    <xf numFmtId="0" fontId="67" fillId="0" borderId="37" applyNumberFormat="0" applyFill="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7" fillId="6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57" fillId="0" borderId="0"/>
    <xf numFmtId="0" fontId="3" fillId="0" borderId="0"/>
    <xf numFmtId="0" fontId="3" fillId="0" borderId="0"/>
    <xf numFmtId="0" fontId="3" fillId="0" borderId="0"/>
    <xf numFmtId="0" fontId="57" fillId="0" borderId="0"/>
    <xf numFmtId="0" fontId="48"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68" fillId="22" borderId="38"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69" fillId="22" borderId="38"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68" fillId="22" borderId="38"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68"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68" fillId="65" borderId="0" applyNumberFormat="0" applyProtection="0">
      <alignment horizontal="left" vertical="center" indent="1"/>
    </xf>
    <xf numFmtId="4" fontId="68" fillId="65" borderId="0" applyNumberFormat="0" applyProtection="0">
      <alignment horizontal="left" vertical="center" indent="1"/>
    </xf>
    <xf numFmtId="4" fontId="68" fillId="65" borderId="0"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68" fillId="65" borderId="0"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68" fillId="65" borderId="0" applyNumberFormat="0" applyProtection="0">
      <alignment horizontal="left" vertical="center" indent="1"/>
    </xf>
    <xf numFmtId="4" fontId="68" fillId="65" borderId="0" applyNumberFormat="0" applyProtection="0">
      <alignment horizontal="left" vertical="center" indent="1"/>
    </xf>
    <xf numFmtId="4" fontId="68" fillId="65" borderId="0" applyNumberFormat="0" applyProtection="0">
      <alignment horizontal="left" vertical="center" indent="1"/>
    </xf>
    <xf numFmtId="4" fontId="68" fillId="65" borderId="0" applyNumberFormat="0" applyProtection="0">
      <alignment horizontal="left" vertical="center" indent="1"/>
    </xf>
    <xf numFmtId="4" fontId="68" fillId="65" borderId="0" applyNumberFormat="0" applyProtection="0">
      <alignment horizontal="left" vertical="center" indent="1"/>
    </xf>
    <xf numFmtId="4" fontId="68" fillId="65" borderId="0" applyNumberFormat="0" applyProtection="0">
      <alignment horizontal="left" vertical="center" indent="1"/>
    </xf>
    <xf numFmtId="4" fontId="68" fillId="65" borderId="0" applyNumberFormat="0" applyProtection="0">
      <alignment horizontal="left" vertical="center" indent="1"/>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7" fillId="3" borderId="38"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7" fillId="9" borderId="38"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7" fillId="17" borderId="38"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7" fillId="11" borderId="38"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7" fillId="15" borderId="38"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7" fillId="19" borderId="38"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7" fillId="18" borderId="38"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7" fillId="66" borderId="38"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7" fillId="10" borderId="38"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68" fillId="67" borderId="39" applyNumberFormat="0" applyProtection="0">
      <alignment horizontal="left" vertical="center" indent="1"/>
    </xf>
    <xf numFmtId="4" fontId="68" fillId="67" borderId="39" applyNumberFormat="0" applyProtection="0">
      <alignment horizontal="left" vertical="center" indent="1"/>
    </xf>
    <xf numFmtId="4" fontId="68" fillId="67" borderId="39"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68" fillId="67" borderId="39"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68" fillId="67" borderId="39" applyNumberFormat="0" applyProtection="0">
      <alignment horizontal="left" vertical="center" indent="1"/>
    </xf>
    <xf numFmtId="4" fontId="68" fillId="67" borderId="39" applyNumberFormat="0" applyProtection="0">
      <alignment horizontal="left" vertical="center" indent="1"/>
    </xf>
    <xf numFmtId="4" fontId="68" fillId="67" borderId="39" applyNumberFormat="0" applyProtection="0">
      <alignment horizontal="left" vertical="center" indent="1"/>
    </xf>
    <xf numFmtId="4" fontId="68" fillId="67" borderId="39" applyNumberFormat="0" applyProtection="0">
      <alignment horizontal="left" vertical="center" indent="1"/>
    </xf>
    <xf numFmtId="4" fontId="68" fillId="67" borderId="39" applyNumberFormat="0" applyProtection="0">
      <alignment horizontal="left" vertical="center" indent="1"/>
    </xf>
    <xf numFmtId="4" fontId="68" fillId="67" borderId="39" applyNumberFormat="0" applyProtection="0">
      <alignment horizontal="left" vertical="center" indent="1"/>
    </xf>
    <xf numFmtId="4" fontId="68" fillId="67" borderId="39"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7" fillId="68" borderId="0"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47" fillId="68" borderId="0"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70" fillId="69" borderId="0" applyNumberFormat="0" applyProtection="0">
      <alignment horizontal="left" vertical="center" indent="1"/>
    </xf>
    <xf numFmtId="4" fontId="70" fillId="69" borderId="0" applyNumberFormat="0" applyProtection="0">
      <alignment horizontal="left" vertical="center" indent="1"/>
    </xf>
    <xf numFmtId="4" fontId="70" fillId="69" borderId="0"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70" fillId="69" borderId="0"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9" fillId="0" borderId="0" applyFont="0" applyFill="0" applyBorder="0" applyAlignment="0" applyProtection="0"/>
    <xf numFmtId="4" fontId="56" fillId="0" borderId="0" applyFont="0" applyFill="0" applyBorder="0" applyAlignment="0" applyProtection="0"/>
    <xf numFmtId="164" fontId="3" fillId="0" borderId="0" applyFont="0" applyFill="0" applyBorder="0" applyAlignment="0" applyProtection="0"/>
    <xf numFmtId="0" fontId="18" fillId="60" borderId="9" applyNumberFormat="0" applyAlignment="0" applyProtection="0"/>
    <xf numFmtId="0" fontId="20" fillId="0" borderId="40" applyNumberFormat="0" applyFill="0" applyAlignment="0" applyProtection="0"/>
    <xf numFmtId="9" fontId="56" fillId="0" borderId="0" applyFont="0" applyFill="0" applyBorder="0" applyAlignment="0" applyProtection="0"/>
    <xf numFmtId="164" fontId="56" fillId="0" borderId="0" applyFont="0" applyFill="0" applyBorder="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164" fontId="3" fillId="0" borderId="0" applyFont="0" applyFill="0" applyBorder="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3" fillId="0" borderId="0"/>
    <xf numFmtId="0" fontId="3" fillId="0" borderId="0"/>
    <xf numFmtId="0" fontId="3" fillId="0" borderId="0"/>
    <xf numFmtId="0" fontId="3" fillId="0" borderId="0"/>
    <xf numFmtId="0" fontId="1" fillId="0" borderId="0"/>
    <xf numFmtId="0" fontId="3" fillId="0" borderId="0"/>
    <xf numFmtId="0" fontId="56" fillId="0" borderId="0"/>
    <xf numFmtId="0" fontId="59" fillId="0" borderId="0"/>
    <xf numFmtId="0" fontId="59" fillId="0" borderId="0"/>
    <xf numFmtId="0" fontId="59"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3" fillId="0" borderId="0"/>
    <xf numFmtId="0" fontId="59" fillId="0" borderId="0"/>
    <xf numFmtId="0" fontId="59" fillId="0" borderId="0"/>
    <xf numFmtId="0" fontId="1" fillId="0" borderId="0"/>
    <xf numFmtId="0" fontId="1" fillId="0" borderId="0"/>
    <xf numFmtId="0" fontId="1" fillId="0" borderId="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18" fillId="60"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9" fontId="56" fillId="0" borderId="0" applyFont="0" applyFill="0" applyBorder="0" applyAlignment="0" applyProtection="0"/>
    <xf numFmtId="9"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173" fontId="3" fillId="0" borderId="0"/>
    <xf numFmtId="43" fontId="47" fillId="0" borderId="47" applyFont="0" applyAlignment="0">
      <alignment vertical="top" wrapText="1"/>
    </xf>
    <xf numFmtId="43" fontId="47" fillId="0" borderId="47" applyFont="0" applyAlignment="0">
      <alignment vertical="top" wrapTex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66" fillId="63" borderId="2" applyNumberFormat="0" applyAlignment="0" applyProtection="0"/>
    <xf numFmtId="0" fontId="18" fillId="60" borderId="9" applyNumberFormat="0" applyAlignment="0" applyProtection="0"/>
    <xf numFmtId="0" fontId="61" fillId="60" borderId="2" applyNumberFormat="0" applyAlignment="0" applyProtection="0"/>
    <xf numFmtId="0" fontId="3" fillId="64" borderId="8" applyNumberFormat="0" applyFont="0" applyAlignment="0" applyProtection="0"/>
    <xf numFmtId="0" fontId="20" fillId="0" borderId="40" applyNumberFormat="0" applyFill="0" applyAlignment="0" applyProtection="0"/>
    <xf numFmtId="4" fontId="68" fillId="22" borderId="38" applyNumberFormat="0" applyProtection="0">
      <alignment vertical="center"/>
    </xf>
    <xf numFmtId="4" fontId="69" fillId="22" borderId="38" applyNumberFormat="0" applyProtection="0">
      <alignment vertical="center"/>
    </xf>
    <xf numFmtId="4" fontId="68" fillId="22" borderId="38" applyNumberFormat="0" applyProtection="0">
      <alignment horizontal="left" vertical="center" indent="1"/>
    </xf>
    <xf numFmtId="0" fontId="68" fillId="22" borderId="38" applyNumberFormat="0" applyProtection="0">
      <alignment horizontal="left" vertical="top" indent="1"/>
    </xf>
    <xf numFmtId="4" fontId="47" fillId="3" borderId="38" applyNumberFormat="0" applyProtection="0">
      <alignment horizontal="right" vertical="center"/>
    </xf>
    <xf numFmtId="4" fontId="47" fillId="9" borderId="38" applyNumberFormat="0" applyProtection="0">
      <alignment horizontal="right" vertical="center"/>
    </xf>
    <xf numFmtId="4" fontId="47" fillId="17" borderId="38" applyNumberFormat="0" applyProtection="0">
      <alignment horizontal="right" vertical="center"/>
    </xf>
    <xf numFmtId="4" fontId="47" fillId="11" borderId="38" applyNumberFormat="0" applyProtection="0">
      <alignment horizontal="right" vertical="center"/>
    </xf>
    <xf numFmtId="4" fontId="47" fillId="15" borderId="38" applyNumberFormat="0" applyProtection="0">
      <alignment horizontal="right" vertical="center"/>
    </xf>
    <xf numFmtId="4" fontId="47" fillId="19" borderId="38" applyNumberFormat="0" applyProtection="0">
      <alignment horizontal="right" vertical="center"/>
    </xf>
    <xf numFmtId="4" fontId="47" fillId="18" borderId="38" applyNumberFormat="0" applyProtection="0">
      <alignment horizontal="right" vertical="center"/>
    </xf>
    <xf numFmtId="4" fontId="47" fillId="66" borderId="38" applyNumberFormat="0" applyProtection="0">
      <alignment horizontal="right" vertical="center"/>
    </xf>
    <xf numFmtId="4" fontId="47" fillId="10" borderId="38" applyNumberFormat="0" applyProtection="0">
      <alignment horizontal="right" vertical="center"/>
    </xf>
    <xf numFmtId="4" fontId="47" fillId="65" borderId="38" applyNumberFormat="0" applyProtection="0">
      <alignment horizontal="right" vertical="center"/>
    </xf>
    <xf numFmtId="0" fontId="3" fillId="69" borderId="38" applyNumberFormat="0" applyProtection="0">
      <alignment horizontal="left" vertical="center" indent="1"/>
    </xf>
    <xf numFmtId="0" fontId="3" fillId="69" borderId="38" applyNumberFormat="0" applyProtection="0">
      <alignment horizontal="left" vertical="top" indent="1"/>
    </xf>
    <xf numFmtId="0" fontId="3" fillId="65" borderId="38" applyNumberFormat="0" applyProtection="0">
      <alignment horizontal="left" vertical="center" indent="1"/>
    </xf>
    <xf numFmtId="0" fontId="3" fillId="65" borderId="38" applyNumberFormat="0" applyProtection="0">
      <alignment horizontal="left" vertical="top" indent="1"/>
    </xf>
    <xf numFmtId="0" fontId="3" fillId="8" borderId="38" applyNumberFormat="0" applyProtection="0">
      <alignment horizontal="left" vertical="center" indent="1"/>
    </xf>
    <xf numFmtId="0" fontId="3" fillId="8" borderId="38" applyNumberFormat="0" applyProtection="0">
      <alignment horizontal="left" vertical="top" indent="1"/>
    </xf>
    <xf numFmtId="0" fontId="3" fillId="68" borderId="38" applyNumberFormat="0" applyProtection="0">
      <alignment horizontal="left" vertical="center" indent="1"/>
    </xf>
    <xf numFmtId="0" fontId="3" fillId="68" borderId="38" applyNumberFormat="0" applyProtection="0">
      <alignment horizontal="left" vertical="top" indent="1"/>
    </xf>
    <xf numFmtId="0" fontId="3" fillId="70" borderId="1" applyNumberFormat="0">
      <protection locked="0"/>
    </xf>
    <xf numFmtId="4" fontId="47" fillId="23" borderId="38" applyNumberFormat="0" applyProtection="0">
      <alignment vertical="center"/>
    </xf>
    <xf numFmtId="4" fontId="71" fillId="23" borderId="38" applyNumberFormat="0" applyProtection="0">
      <alignment vertical="center"/>
    </xf>
    <xf numFmtId="4" fontId="47" fillId="23" borderId="38" applyNumberFormat="0" applyProtection="0">
      <alignment horizontal="left" vertical="center" indent="1"/>
    </xf>
    <xf numFmtId="0" fontId="47" fillId="23" borderId="38" applyNumberFormat="0" applyProtection="0">
      <alignment horizontal="left" vertical="top" indent="1"/>
    </xf>
    <xf numFmtId="4" fontId="47" fillId="68" borderId="38" applyNumberFormat="0" applyProtection="0">
      <alignment horizontal="right" vertical="center"/>
    </xf>
    <xf numFmtId="4" fontId="71" fillId="68" borderId="38" applyNumberFormat="0" applyProtection="0">
      <alignment horizontal="right" vertical="center"/>
    </xf>
    <xf numFmtId="4" fontId="47" fillId="65" borderId="38" applyNumberFormat="0" applyProtection="0">
      <alignment horizontal="left" vertical="center" indent="1"/>
    </xf>
    <xf numFmtId="0" fontId="47" fillId="65" borderId="38" applyNumberFormat="0" applyProtection="0">
      <alignment horizontal="left" vertical="top" indent="1"/>
    </xf>
    <xf numFmtId="4" fontId="73" fillId="68" borderId="38" applyNumberFormat="0" applyProtection="0">
      <alignment horizontal="right" vertical="center"/>
    </xf>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18" fillId="60"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3" fillId="70" borderId="1" applyNumberFormat="0">
      <protection locked="0"/>
    </xf>
    <xf numFmtId="0" fontId="58" fillId="69" borderId="46" applyBorder="0"/>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5" fillId="95" borderId="1" applyNumberFormat="0" applyProtection="0">
      <alignment vertical="center"/>
    </xf>
    <xf numFmtId="4" fontId="71" fillId="23" borderId="38" applyNumberFormat="0" applyProtection="0">
      <alignment vertical="center"/>
    </xf>
    <xf numFmtId="4" fontId="75" fillId="95" borderId="1" applyNumberFormat="0" applyProtection="0">
      <alignment vertical="center"/>
    </xf>
    <xf numFmtId="4" fontId="75" fillId="95" borderId="1" applyNumberFormat="0" applyProtection="0">
      <alignment vertical="center"/>
    </xf>
    <xf numFmtId="4" fontId="75" fillId="95" borderId="1" applyNumberFormat="0" applyProtection="0">
      <alignment vertical="center"/>
    </xf>
    <xf numFmtId="4" fontId="75" fillId="95" borderId="1" applyNumberFormat="0" applyProtection="0">
      <alignment vertical="center"/>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0" fontId="42" fillId="97" borderId="1"/>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7" fillId="65" borderId="38" applyNumberFormat="0" applyProtection="0">
      <alignment horizontal="left" vertical="center" indent="1"/>
    </xf>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18" fillId="60"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3" fillId="64" borderId="8" applyNumberFormat="0" applyFont="0" applyAlignment="0" applyProtection="0"/>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18" fillId="60" borderId="9" applyNumberFormat="0" applyAlignment="0" applyProtection="0"/>
    <xf numFmtId="0" fontId="18" fillId="89" borderId="9" applyNumberFormat="0" applyAlignment="0" applyProtection="0"/>
    <xf numFmtId="0" fontId="42" fillId="65" borderId="38" applyNumberFormat="0" applyProtection="0">
      <alignment horizontal="left" vertical="top" indent="1"/>
    </xf>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58" fillId="69" borderId="46" applyBorder="0"/>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1" fillId="23" borderId="38" applyNumberFormat="0" applyProtection="0">
      <alignment vertical="center"/>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58" fillId="69" borderId="46" applyBorder="0"/>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0" fontId="20" fillId="0" borderId="40" applyNumberFormat="0" applyFill="0" applyAlignment="0" applyProtection="0"/>
    <xf numFmtId="4" fontId="71" fillId="23" borderId="38" applyNumberFormat="0" applyProtection="0">
      <alignment vertical="center"/>
    </xf>
    <xf numFmtId="0" fontId="20" fillId="0" borderId="40" applyNumberFormat="0" applyFill="0" applyAlignment="0" applyProtection="0"/>
    <xf numFmtId="0" fontId="20" fillId="0" borderId="40" applyNumberFormat="0" applyFill="0" applyAlignment="0" applyProtection="0"/>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9" fillId="70" borderId="34" applyNumberFormat="0" applyProtection="0">
      <alignment horizontal="righ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79" fillId="70" borderId="34" applyNumberFormat="0" applyProtection="0">
      <alignment horizontal="right" vertical="center"/>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79" fillId="70" borderId="34"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79" fillId="70" borderId="34" applyNumberFormat="0" applyProtection="0">
      <alignment horizontal="right" vertical="center"/>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79" fillId="70" borderId="34" applyNumberFormat="0" applyProtection="0">
      <alignment horizontal="right" vertical="center"/>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58" fillId="69" borderId="46" applyBorder="0"/>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1" fillId="23" borderId="38" applyNumberFormat="0" applyProtection="0">
      <alignment vertical="center"/>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3" fillId="68" borderId="38"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4" fontId="75" fillId="57" borderId="34" applyNumberFormat="0" applyProtection="0">
      <alignment vertical="center"/>
    </xf>
    <xf numFmtId="4" fontId="68" fillId="22" borderId="38" applyNumberFormat="0" applyProtection="0">
      <alignment horizontal="left" vertical="center"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2" fillId="93" borderId="34" applyNumberFormat="0" applyProtection="0">
      <alignment horizontal="right" vertical="center"/>
    </xf>
    <xf numFmtId="0" fontId="66" fillId="63" borderId="2" applyNumberFormat="0" applyAlignment="0" applyProtection="0"/>
    <xf numFmtId="0" fontId="66" fillId="63" borderId="34" applyNumberFormat="0" applyAlignment="0" applyProtection="0"/>
    <xf numFmtId="0" fontId="18" fillId="60" borderId="9" applyNumberFormat="0" applyAlignment="0" applyProtection="0"/>
    <xf numFmtId="4" fontId="73" fillId="68" borderId="38" applyNumberFormat="0" applyProtection="0">
      <alignment horizontal="right" vertical="center"/>
    </xf>
    <xf numFmtId="0" fontId="3" fillId="8" borderId="38" applyNumberFormat="0" applyProtection="0">
      <alignment horizontal="left" vertical="center" indent="1"/>
    </xf>
    <xf numFmtId="0" fontId="18" fillId="60" borderId="9" applyNumberFormat="0" applyAlignment="0" applyProtection="0"/>
    <xf numFmtId="0" fontId="18" fillId="60" borderId="9" applyNumberFormat="0" applyAlignment="0" applyProtection="0"/>
    <xf numFmtId="0" fontId="66" fillId="63" borderId="2" applyNumberFormat="0" applyAlignment="0" applyProtection="0"/>
    <xf numFmtId="4" fontId="75" fillId="57" borderId="34" applyNumberFormat="0" applyProtection="0">
      <alignment vertical="center"/>
    </xf>
    <xf numFmtId="0" fontId="42" fillId="8" borderId="38" applyNumberFormat="0" applyProtection="0">
      <alignment horizontal="left" vertical="top" indent="1"/>
    </xf>
    <xf numFmtId="0" fontId="66" fillId="63" borderId="34" applyNumberFormat="0" applyAlignment="0" applyProtection="0"/>
    <xf numFmtId="4" fontId="42" fillId="57" borderId="34" applyNumberFormat="0" applyProtection="0">
      <alignment horizontal="left" vertical="center" indent="1"/>
    </xf>
    <xf numFmtId="0" fontId="42" fillId="68" borderId="34" applyNumberFormat="0" applyProtection="0">
      <alignment horizontal="left" vertical="center" indent="1"/>
    </xf>
    <xf numFmtId="0" fontId="42" fillId="64" borderId="34" applyNumberFormat="0" applyFon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58" fillId="69" borderId="46" applyBorder="0"/>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1" fillId="23" borderId="38" applyNumberFormat="0" applyProtection="0">
      <alignment vertical="center"/>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66" fillId="63" borderId="34" applyNumberFormat="0" applyAlignment="0" applyProtection="0"/>
    <xf numFmtId="4" fontId="75" fillId="57" borderId="34" applyNumberFormat="0" applyProtection="0">
      <alignment vertical="center"/>
    </xf>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1"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0" fontId="58" fillId="69" borderId="46" applyBorder="0"/>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9" fillId="70" borderId="34" applyNumberFormat="0" applyProtection="0">
      <alignment horizontal="right" vertical="center"/>
    </xf>
    <xf numFmtId="4" fontId="73" fillId="68" borderId="38" applyNumberFormat="0" applyProtection="0">
      <alignment horizontal="right" vertical="center"/>
    </xf>
    <xf numFmtId="4" fontId="79" fillId="70" borderId="34" applyNumberFormat="0" applyProtection="0">
      <alignment horizontal="right" vertical="center"/>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4" fontId="78" fillId="71" borderId="44" applyNumberFormat="0" applyProtection="0">
      <alignment horizontal="left" vertical="center"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77" fillId="65" borderId="38" applyNumberFormat="0" applyProtection="0">
      <alignment horizontal="left" vertical="top" indent="1"/>
    </xf>
    <xf numFmtId="0" fontId="47" fillId="65" borderId="38" applyNumberFormat="0" applyProtection="0">
      <alignment horizontal="left" vertical="top" indent="1"/>
    </xf>
    <xf numFmtId="0" fontId="77" fillId="65"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7" fillId="65" borderId="38" applyNumberFormat="0" applyProtection="0">
      <alignment horizontal="left" vertical="center" indent="1"/>
    </xf>
    <xf numFmtId="4" fontId="42" fillId="14" borderId="34" applyNumberFormat="0" applyProtection="0">
      <alignment horizontal="left" vertical="center" indent="1"/>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5" fillId="96" borderId="34" applyNumberFormat="0" applyProtection="0">
      <alignment horizontal="right" vertical="center"/>
    </xf>
    <xf numFmtId="4" fontId="71" fillId="68" borderId="38" applyNumberFormat="0" applyProtection="0">
      <alignment horizontal="right" vertical="center"/>
    </xf>
    <xf numFmtId="4" fontId="75" fillId="96"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2" fillId="0" borderId="34" applyNumberFormat="0" applyProtection="0">
      <alignment horizontal="right" vertical="center"/>
    </xf>
    <xf numFmtId="4" fontId="47" fillId="68" borderId="38" applyNumberFormat="0" applyProtection="0">
      <alignment horizontal="right" vertical="center"/>
    </xf>
    <xf numFmtId="4" fontId="42" fillId="0" borderId="34" applyNumberFormat="0" applyProtection="0">
      <alignment horizontal="right" vertical="center"/>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77" fillId="23" borderId="38" applyNumberFormat="0" applyProtection="0">
      <alignment horizontal="left" vertical="top" indent="1"/>
    </xf>
    <xf numFmtId="0" fontId="47" fillId="23" borderId="38" applyNumberFormat="0" applyProtection="0">
      <alignment horizontal="left" vertical="top" indent="1"/>
    </xf>
    <xf numFmtId="0" fontId="77" fillId="23" borderId="38" applyNumberFormat="0" applyProtection="0">
      <alignment horizontal="left" vertical="top"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77" fillId="20" borderId="38" applyNumberFormat="0" applyProtection="0">
      <alignment horizontal="left" vertical="center" indent="1"/>
    </xf>
    <xf numFmtId="4" fontId="47" fillId="23" borderId="38" applyNumberFormat="0" applyProtection="0">
      <alignment horizontal="left" vertical="center" indent="1"/>
    </xf>
    <xf numFmtId="4" fontId="77" fillId="20" borderId="38" applyNumberFormat="0" applyProtection="0">
      <alignment horizontal="left" vertical="center" indent="1"/>
    </xf>
    <xf numFmtId="4" fontId="71"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77" fillId="23" borderId="38" applyNumberFormat="0" applyProtection="0">
      <alignment vertical="center"/>
    </xf>
    <xf numFmtId="4" fontId="47" fillId="23" borderId="38" applyNumberFormat="0" applyProtection="0">
      <alignment vertical="center"/>
    </xf>
    <xf numFmtId="4" fontId="77" fillId="23" borderId="38" applyNumberFormat="0" applyProtection="0">
      <alignment vertical="center"/>
    </xf>
    <xf numFmtId="0" fontId="58" fillId="69" borderId="46" applyBorder="0"/>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42" fillId="68" borderId="38" applyNumberFormat="0" applyProtection="0">
      <alignment horizontal="left" vertical="top" indent="1"/>
    </xf>
    <xf numFmtId="0" fontId="3" fillId="68" borderId="38" applyNumberFormat="0" applyProtection="0">
      <alignment horizontal="left" vertical="top" indent="1"/>
    </xf>
    <xf numFmtId="0" fontId="42" fillId="68" borderId="38" applyNumberFormat="0" applyProtection="0">
      <alignment horizontal="left" vertical="top"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42" fillId="68" borderId="34" applyNumberFormat="0" applyProtection="0">
      <alignment horizontal="left" vertical="center" indent="1"/>
    </xf>
    <xf numFmtId="0" fontId="3" fillId="68" borderId="38" applyNumberFormat="0" applyProtection="0">
      <alignment horizontal="left" vertical="center" indent="1"/>
    </xf>
    <xf numFmtId="0" fontId="42" fillId="68" borderId="34" applyNumberFormat="0" applyProtection="0">
      <alignment horizontal="left" vertical="center"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42" fillId="8" borderId="38" applyNumberFormat="0" applyProtection="0">
      <alignment horizontal="left" vertical="top" indent="1"/>
    </xf>
    <xf numFmtId="0" fontId="3" fillId="8" borderId="38" applyNumberFormat="0" applyProtection="0">
      <alignment horizontal="left" vertical="top" indent="1"/>
    </xf>
    <xf numFmtId="0" fontId="42" fillId="8" borderId="38" applyNumberFormat="0" applyProtection="0">
      <alignment horizontal="left" vertical="top"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42" fillId="8" borderId="34" applyNumberFormat="0" applyProtection="0">
      <alignment horizontal="left" vertical="center" indent="1"/>
    </xf>
    <xf numFmtId="0" fontId="3" fillId="8" borderId="38" applyNumberFormat="0" applyProtection="0">
      <alignment horizontal="left" vertical="center" indent="1"/>
    </xf>
    <xf numFmtId="0" fontId="42" fillId="8" borderId="34" applyNumberFormat="0" applyProtection="0">
      <alignment horizontal="left" vertical="center"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42" fillId="65" borderId="38" applyNumberFormat="0" applyProtection="0">
      <alignment horizontal="left" vertical="top" indent="1"/>
    </xf>
    <xf numFmtId="0" fontId="3" fillId="65" borderId="38" applyNumberFormat="0" applyProtection="0">
      <alignment horizontal="left" vertical="top" indent="1"/>
    </xf>
    <xf numFmtId="0" fontId="42" fillId="65" borderId="38" applyNumberFormat="0" applyProtection="0">
      <alignment horizontal="left" vertical="top"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42" fillId="94" borderId="34" applyNumberFormat="0" applyProtection="0">
      <alignment horizontal="left" vertical="center" indent="1"/>
    </xf>
    <xf numFmtId="0" fontId="3" fillId="65" borderId="38" applyNumberFormat="0" applyProtection="0">
      <alignment horizontal="left" vertical="center" indent="1"/>
    </xf>
    <xf numFmtId="0" fontId="42" fillId="94" borderId="34" applyNumberFormat="0" applyProtection="0">
      <alignment horizontal="left" vertical="center"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42" fillId="69" borderId="38" applyNumberFormat="0" applyProtection="0">
      <alignment horizontal="left" vertical="top" indent="1"/>
    </xf>
    <xf numFmtId="0" fontId="3" fillId="69" borderId="38" applyNumberFormat="0" applyProtection="0">
      <alignment horizontal="left" vertical="top" indent="1"/>
    </xf>
    <xf numFmtId="0" fontId="42" fillId="69" borderId="38" applyNumberFormat="0" applyProtection="0">
      <alignment horizontal="left" vertical="top"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42" fillId="20" borderId="34" applyNumberFormat="0" applyProtection="0">
      <alignment horizontal="left" vertical="center" indent="1"/>
    </xf>
    <xf numFmtId="0" fontId="3" fillId="69" borderId="38" applyNumberFormat="0" applyProtection="0">
      <alignment horizontal="left" vertical="center" indent="1"/>
    </xf>
    <xf numFmtId="0" fontId="42" fillId="20" borderId="3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5"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8" borderId="44" applyNumberFormat="0" applyProtection="0">
      <alignment horizontal="left" vertical="center" indent="1"/>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2" fillId="65" borderId="34" applyNumberFormat="0" applyProtection="0">
      <alignment horizontal="right" vertical="center"/>
    </xf>
    <xf numFmtId="4" fontId="47" fillId="65" borderId="38" applyNumberFormat="0" applyProtection="0">
      <alignment horizontal="right" vertical="center"/>
    </xf>
    <xf numFmtId="4" fontId="42" fillId="65" borderId="34" applyNumberFormat="0" applyProtection="0">
      <alignment horizontal="right" vertical="center"/>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3" fillId="64" borderId="8" applyNumberFormat="0" applyFon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3" fillId="64" borderId="8" applyNumberFormat="0" applyFon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3" fillId="64" borderId="8" applyNumberFormat="0" applyFon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1" fillId="60" borderId="2" applyNumberFormat="0" applyAlignment="0" applyProtection="0"/>
    <xf numFmtId="4" fontId="42" fillId="22" borderId="34" applyNumberFormat="0" applyProtection="0">
      <alignment vertical="center"/>
    </xf>
    <xf numFmtId="0" fontId="66" fillId="63"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1" fillId="60"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66" fillId="63" borderId="2" applyNumberForma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3" fillId="64" borderId="8" applyNumberFormat="0" applyFon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68" fillId="22" borderId="38"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68"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69" fillId="22" borderId="38"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69" fillId="22" borderId="38" applyNumberFormat="0" applyProtection="0">
      <alignment vertical="center"/>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68" fillId="22" borderId="38"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68" fillId="22" borderId="38" applyNumberFormat="0" applyProtection="0">
      <alignment horizontal="left" vertical="center"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68"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76" fillId="22" borderId="38" applyNumberFormat="0" applyProtection="0">
      <alignment horizontal="left" vertical="top" indent="1"/>
    </xf>
    <xf numFmtId="0" fontId="68" fillId="22" borderId="38" applyNumberFormat="0" applyProtection="0">
      <alignment horizontal="left" vertical="top"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7" fillId="3" borderId="38"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7" fillId="3"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7" fillId="9" borderId="38"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7" fillId="9"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7" fillId="17" borderId="38"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2" fillId="17" borderId="44" applyNumberFormat="0" applyProtection="0">
      <alignment horizontal="right" vertical="center"/>
    </xf>
    <xf numFmtId="4" fontId="47" fillId="17"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7" fillId="11" borderId="38"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7" fillId="11"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7" fillId="15" borderId="38"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7" fillId="15"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7" fillId="19" borderId="38"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7" fillId="19"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7" fillId="18" borderId="38"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7" fillId="18"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7" fillId="66" borderId="38"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7" fillId="66"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7" fillId="10" borderId="38"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7" fillId="10" borderId="38" applyNumberFormat="0" applyProtection="0">
      <alignment horizontal="right" vertical="center"/>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42" fillId="67"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4" fontId="3" fillId="69" borderId="44" applyNumberFormat="0" applyProtection="0">
      <alignment horizontal="left" vertical="center" indent="1"/>
    </xf>
    <xf numFmtId="0" fontId="18" fillId="60" borderId="9" applyNumberFormat="0" applyAlignment="0" applyProtection="0"/>
    <xf numFmtId="0" fontId="20" fillId="0" borderId="40" applyNumberFormat="0" applyFill="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81" fillId="89"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66" fillId="63" borderId="34" applyNumberForma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42" fillId="64" borderId="34" applyNumberFormat="0" applyFont="0" applyAlignment="0" applyProtection="0"/>
    <xf numFmtId="0" fontId="18" fillId="60"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89"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0" fontId="18" fillId="60" borderId="9" applyNumberFormat="0" applyAlignment="0" applyProtection="0"/>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42" fillId="22"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75" fillId="57" borderId="34" applyNumberFormat="0" applyProtection="0">
      <alignment vertical="center"/>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57"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14" borderId="34" applyNumberFormat="0" applyProtection="0">
      <alignment horizontal="left" vertical="center" indent="1"/>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93"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1"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5"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9"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18"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66"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4" fontId="42" fillId="10" borderId="34" applyNumberFormat="0" applyProtection="0">
      <alignment horizontal="right" vertical="center"/>
    </xf>
    <xf numFmtId="164" fontId="4" fillId="0" borderId="0" applyFont="0" applyFill="0" applyBorder="0" applyAlignment="0" applyProtection="0"/>
    <xf numFmtId="44" fontId="110" fillId="0" borderId="0" applyFont="0" applyFill="0" applyBorder="0" applyAlignment="0" applyProtection="0"/>
    <xf numFmtId="9" fontId="3" fillId="0" borderId="0" applyFont="0" applyFill="0" applyBorder="0" applyAlignment="0" applyProtection="0"/>
    <xf numFmtId="9" fontId="110" fillId="0" borderId="0" applyFont="0" applyFill="0" applyBorder="0" applyAlignment="0" applyProtection="0"/>
    <xf numFmtId="9" fontId="4" fillId="0" borderId="0" applyFont="0" applyFill="0" applyBorder="0" applyAlignment="0" applyProtection="0"/>
    <xf numFmtId="37" fontId="47" fillId="0" borderId="0" applyFill="0" applyBorder="0"/>
    <xf numFmtId="0" fontId="3" fillId="0" borderId="0" applyFill="0" applyBorder="0"/>
    <xf numFmtId="39" fontId="47" fillId="0" borderId="0" applyBorder="0"/>
    <xf numFmtId="174" fontId="3" fillId="0" borderId="0" applyFill="0" applyBorder="0"/>
    <xf numFmtId="175" fontId="3" fillId="0" borderId="0" applyFill="0" applyBorder="0"/>
    <xf numFmtId="176" fontId="3" fillId="0" borderId="0" applyFill="0" applyBorder="0"/>
    <xf numFmtId="177" fontId="3" fillId="0" borderId="0" applyFill="0" applyBorder="0"/>
    <xf numFmtId="0" fontId="3" fillId="0" borderId="0" applyFill="0" applyBorder="0"/>
    <xf numFmtId="0" fontId="3" fillId="0" borderId="0" applyFill="0" applyBorder="0"/>
    <xf numFmtId="178" fontId="3" fillId="0" borderId="26" applyFill="0" applyBorder="0"/>
    <xf numFmtId="9" fontId="47" fillId="0" borderId="0" applyFill="0" applyBorder="0"/>
    <xf numFmtId="169" fontId="47" fillId="0" borderId="0" applyFill="0" applyBorder="0"/>
    <xf numFmtId="10" fontId="47" fillId="0" borderId="0" applyFill="0" applyBorder="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11" fillId="0" borderId="0" applyFill="0" applyBorder="0"/>
    <xf numFmtId="0" fontId="112" fillId="0" borderId="0" applyFill="0" applyBorder="0"/>
    <xf numFmtId="179" fontId="45" fillId="0" borderId="0" applyFill="0" applyBorder="0"/>
    <xf numFmtId="180" fontId="45" fillId="0" borderId="25" applyFill="0" applyBorder="0"/>
    <xf numFmtId="17" fontId="3" fillId="0" borderId="0" applyFill="0" applyBorder="0">
      <alignment horizontal="center"/>
    </xf>
    <xf numFmtId="37" fontId="113" fillId="0" borderId="0" applyFill="0" applyBorder="0">
      <protection locked="0"/>
    </xf>
    <xf numFmtId="0" fontId="113" fillId="0" borderId="0" applyFill="0" applyBorder="0">
      <protection locked="0"/>
    </xf>
    <xf numFmtId="39" fontId="113" fillId="0" borderId="0" applyFill="0" applyBorder="0">
      <protection locked="0"/>
    </xf>
    <xf numFmtId="174" fontId="113" fillId="0" borderId="0" applyFill="0" applyBorder="0">
      <protection locked="0"/>
    </xf>
    <xf numFmtId="175" fontId="3" fillId="0" borderId="0" applyFill="0" applyBorder="0">
      <protection locked="0"/>
    </xf>
    <xf numFmtId="176" fontId="113" fillId="0" borderId="0" applyFill="0" applyBorder="0">
      <protection locked="0"/>
    </xf>
    <xf numFmtId="177" fontId="113" fillId="0" borderId="0" applyFill="0" applyBorder="0">
      <protection locked="0"/>
    </xf>
    <xf numFmtId="0" fontId="113" fillId="0" borderId="0" applyFill="0" applyBorder="0">
      <protection locked="0"/>
    </xf>
    <xf numFmtId="0" fontId="3" fillId="0" borderId="0" applyFill="0" applyBorder="0">
      <protection locked="0"/>
    </xf>
    <xf numFmtId="178" fontId="3" fillId="0" borderId="0" applyFill="0" applyBorder="0">
      <protection locked="0"/>
    </xf>
    <xf numFmtId="9" fontId="113" fillId="0" borderId="0" applyFill="0" applyBorder="0" applyAlignment="0">
      <protection locked="0"/>
    </xf>
    <xf numFmtId="169" fontId="113" fillId="0" borderId="0" applyFill="0" applyBorder="0"/>
    <xf numFmtId="10" fontId="113" fillId="0" borderId="0" applyFill="0" applyBorder="0">
      <protection locked="0"/>
    </xf>
    <xf numFmtId="49" fontId="113" fillId="0" borderId="33" applyFill="0" applyBorder="0">
      <protection locked="0"/>
    </xf>
    <xf numFmtId="0" fontId="3" fillId="0" borderId="0"/>
    <xf numFmtId="9" fontId="3" fillId="0" borderId="0" applyFont="0" applyFill="0" applyBorder="0" applyAlignment="0" applyProtection="0"/>
    <xf numFmtId="49" fontId="3" fillId="0" borderId="25" applyFill="0" applyBorder="0"/>
    <xf numFmtId="179" fontId="3" fillId="0" borderId="0" applyFill="0" applyBorder="0"/>
    <xf numFmtId="180" fontId="3" fillId="0" borderId="0" applyFill="0" applyBorder="0"/>
    <xf numFmtId="181" fontId="3" fillId="0" borderId="25" applyFill="0" applyBorder="0"/>
    <xf numFmtId="0" fontId="114" fillId="0" borderId="0" applyNumberFormat="0" applyFill="0" applyBorder="0" applyAlignment="0" applyProtection="0"/>
    <xf numFmtId="0" fontId="3" fillId="0" borderId="0"/>
    <xf numFmtId="3" fontId="115" fillId="0" borderId="25" applyFont="0" applyFill="0" applyBorder="0" applyAlignment="0" applyProtection="0">
      <alignment horizontal="right"/>
    </xf>
    <xf numFmtId="168" fontId="115" fillId="0" borderId="25" applyFont="0" applyFill="0" applyBorder="0" applyAlignment="0" applyProtection="0">
      <alignment horizontal="right"/>
    </xf>
    <xf numFmtId="2" fontId="115" fillId="0" borderId="25" applyFont="0" applyFill="0" applyBorder="0" applyAlignment="0" applyProtection="0">
      <alignment horizontal="right"/>
    </xf>
    <xf numFmtId="0" fontId="4" fillId="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 fillId="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 fillId="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4" fillId="2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4" fillId="2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4"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 fillId="20"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4" fillId="22"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5" fillId="98" borderId="0" applyNumberFormat="0" applyBorder="0" applyAlignment="0" applyProtection="0"/>
    <xf numFmtId="0" fontId="5" fillId="22" borderId="0" applyNumberFormat="0" applyBorder="0" applyAlignment="0" applyProtection="0"/>
    <xf numFmtId="0" fontId="5" fillId="20" borderId="0" applyNumberFormat="0" applyBorder="0" applyAlignment="0" applyProtection="0"/>
    <xf numFmtId="0" fontId="5" fillId="98" borderId="0" applyNumberFormat="0" applyBorder="0" applyAlignment="0" applyProtection="0"/>
    <xf numFmtId="0" fontId="5" fillId="9" borderId="0" applyNumberFormat="0" applyBorder="0" applyAlignment="0" applyProtection="0"/>
    <xf numFmtId="0" fontId="5" fillId="98" borderId="0" applyNumberFormat="0" applyBorder="0" applyAlignment="0" applyProtection="0"/>
    <xf numFmtId="0" fontId="5" fillId="99" borderId="0" applyNumberFormat="0" applyBorder="0" applyAlignment="0" applyProtection="0"/>
    <xf numFmtId="0" fontId="5" fillId="19" borderId="0" applyNumberFormat="0" applyBorder="0" applyAlignment="0" applyProtection="0"/>
    <xf numFmtId="0" fontId="5" fillId="98" borderId="0" applyNumberFormat="0" applyBorder="0" applyAlignment="0" applyProtection="0"/>
    <xf numFmtId="0" fontId="5" fillId="15" borderId="0" applyNumberFormat="0" applyBorder="0" applyAlignment="0" applyProtection="0"/>
    <xf numFmtId="37" fontId="116" fillId="100" borderId="0" applyNumberFormat="0" applyAlignment="0">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37" fontId="117" fillId="100" borderId="48" applyNumberFormat="0" applyAlignment="0">
      <alignment horizontal="right"/>
      <protection locked="0"/>
    </xf>
    <xf numFmtId="0" fontId="118" fillId="0" borderId="0"/>
    <xf numFmtId="0" fontId="118" fillId="0" borderId="0"/>
    <xf numFmtId="0" fontId="118" fillId="0" borderId="0"/>
    <xf numFmtId="164" fontId="119" fillId="0" borderId="0">
      <alignment horizontal="center"/>
    </xf>
    <xf numFmtId="164" fontId="119" fillId="0" borderId="0">
      <alignment horizontal="center"/>
    </xf>
    <xf numFmtId="164" fontId="119" fillId="0" borderId="0">
      <alignment horizontal="center"/>
    </xf>
    <xf numFmtId="164" fontId="119" fillId="0" borderId="0">
      <alignment horizontal="center"/>
    </xf>
    <xf numFmtId="182" fontId="120" fillId="0" borderId="0">
      <alignment horizontal="right"/>
    </xf>
    <xf numFmtId="183" fontId="121" fillId="0" borderId="0" applyFont="0" applyFill="0" applyBorder="0" applyAlignment="0" applyProtection="0"/>
    <xf numFmtId="184" fontId="122" fillId="0" borderId="0" applyFont="0" applyFill="0" applyBorder="0" applyAlignment="0" applyProtection="0"/>
    <xf numFmtId="4" fontId="3" fillId="101" borderId="0" applyFont="0" applyBorder="0" applyAlignment="0">
      <alignment horizontal="right"/>
    </xf>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5" fontId="114" fillId="0" borderId="33" applyAlignment="0" applyProtection="0"/>
    <xf numFmtId="186" fontId="123" fillId="0" borderId="49" applyNumberFormat="0" applyFill="0" applyAlignment="0" applyProtection="0">
      <alignment horizontal="center"/>
    </xf>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0" fontId="124" fillId="70" borderId="2" applyNumberFormat="0" applyAlignment="0" applyProtection="0"/>
    <xf numFmtId="187" fontId="125" fillId="0" borderId="0" applyFill="0" applyBorder="0" applyAlignment="0"/>
    <xf numFmtId="0" fontId="8" fillId="102" borderId="50" applyNumberFormat="0" applyAlignment="0" applyProtection="0"/>
    <xf numFmtId="0" fontId="126" fillId="0" borderId="0">
      <alignment horizontal="center" wrapText="1"/>
      <protection hidden="1"/>
    </xf>
    <xf numFmtId="0" fontId="3" fillId="103" borderId="0"/>
    <xf numFmtId="188" fontId="48" fillId="0" borderId="0" applyFont="0" applyFill="0" applyBorder="0" applyAlignment="0" applyProtection="0">
      <alignment vertical="center"/>
      <protection hidden="1"/>
    </xf>
    <xf numFmtId="187" fontId="125" fillId="0" borderId="0" applyFont="0" applyFill="0" applyBorder="0" applyAlignment="0" applyProtection="0">
      <alignment horizontal="right"/>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7" fillId="0" borderId="0" applyFont="0" applyFill="0" applyBorder="0" applyAlignment="0" applyProtection="0"/>
    <xf numFmtId="164" fontId="1" fillId="0" borderId="0" applyFont="0" applyFill="0" applyBorder="0" applyAlignment="0" applyProtection="0"/>
    <xf numFmtId="40" fontId="12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0" fillId="0" borderId="0" applyFont="0" applyFill="0" applyBorder="0" applyAlignment="0" applyProtection="0"/>
    <xf numFmtId="164" fontId="110" fillId="0" borderId="0" applyFont="0" applyFill="0" applyBorder="0" applyAlignment="0" applyProtection="0"/>
    <xf numFmtId="43"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0"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0" fillId="0" borderId="0" applyFont="0" applyFill="0" applyBorder="0" applyAlignment="0" applyProtection="0"/>
    <xf numFmtId="164" fontId="110" fillId="0" borderId="0" applyFont="0" applyFill="0" applyBorder="0" applyAlignment="0" applyProtection="0"/>
    <xf numFmtId="164" fontId="110"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43" fontId="110"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10" fillId="0" borderId="0" applyFont="0" applyFill="0" applyBorder="0" applyAlignment="0" applyProtection="0"/>
    <xf numFmtId="164" fontId="110" fillId="0" borderId="0" applyFont="0" applyFill="0" applyBorder="0" applyAlignment="0" applyProtection="0"/>
    <xf numFmtId="43" fontId="1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1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7" fillId="0" borderId="0" applyFont="0" applyFill="0" applyBorder="0" applyAlignment="0" applyProtection="0"/>
    <xf numFmtId="164" fontId="127"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0"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43"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164" fontId="1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3" fillId="0" borderId="0" applyFont="0" applyFill="0" applyBorder="0" applyAlignment="0" applyProtection="0"/>
    <xf numFmtId="164" fontId="1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3" fontId="130" fillId="0" borderId="0" applyFont="0" applyFill="0" applyBorder="0" applyAlignment="0" applyProtection="0"/>
    <xf numFmtId="0" fontId="131" fillId="104" borderId="0">
      <alignment horizontal="center" vertical="center" wrapText="1"/>
    </xf>
    <xf numFmtId="189" fontId="68" fillId="0" borderId="0"/>
    <xf numFmtId="189" fontId="47" fillId="0" borderId="0" applyBorder="0"/>
    <xf numFmtId="0" fontId="132" fillId="0" borderId="0">
      <alignment horizontal="left"/>
    </xf>
    <xf numFmtId="0" fontId="133" fillId="0" borderId="0"/>
    <xf numFmtId="0" fontId="134" fillId="0" borderId="0">
      <alignment horizontal="left"/>
    </xf>
    <xf numFmtId="0" fontId="126" fillId="0" borderId="0" applyFill="0" applyBorder="0">
      <alignment horizontal="right"/>
      <protection locked="0"/>
    </xf>
    <xf numFmtId="187" fontId="125" fillId="0" borderId="0" applyFill="0" applyBorder="0">
      <protection locked="0"/>
    </xf>
    <xf numFmtId="187" fontId="125" fillId="0" borderId="0" applyFill="0" applyBorder="0"/>
    <xf numFmtId="187" fontId="125" fillId="0" borderId="0" applyFill="0" applyBorder="0">
      <protection locked="0"/>
    </xf>
    <xf numFmtId="187" fontId="125" fillId="0" borderId="0" applyFill="0" applyBorder="0"/>
    <xf numFmtId="187" fontId="125" fillId="0" borderId="0" applyFont="0" applyFill="0" applyBorder="0" applyAlignment="0" applyProtection="0">
      <alignment horizontal="right"/>
    </xf>
    <xf numFmtId="44" fontId="110" fillId="0" borderId="0" applyFont="0" applyFill="0" applyBorder="0" applyAlignment="0" applyProtection="0"/>
    <xf numFmtId="44" fontId="110"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44" fontId="110"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172" fontId="3" fillId="0" borderId="0" applyFont="0" applyFill="0" applyBorder="0" applyAlignment="0" applyProtection="0"/>
    <xf numFmtId="44" fontId="3" fillId="0" borderId="0" applyFont="0" applyFill="0" applyBorder="0" applyAlignment="0" applyProtection="0"/>
    <xf numFmtId="172" fontId="110" fillId="0" borderId="0" applyFont="0" applyFill="0" applyBorder="0" applyAlignment="0" applyProtection="0"/>
    <xf numFmtId="44"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4" fontId="110"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4" fontId="110"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44" fontId="3" fillId="0" borderId="0" applyFont="0" applyFill="0" applyBorder="0" applyAlignment="0" applyProtection="0"/>
    <xf numFmtId="172" fontId="3" fillId="0" borderId="0" applyFont="0" applyFill="0" applyBorder="0" applyAlignment="0" applyProtection="0"/>
    <xf numFmtId="172"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17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172" fontId="3" fillId="0" borderId="0" applyFont="0" applyFill="0" applyBorder="0" applyAlignment="0" applyProtection="0"/>
    <xf numFmtId="172" fontId="110" fillId="0" borderId="0" applyFont="0" applyFill="0" applyBorder="0" applyAlignment="0" applyProtection="0"/>
    <xf numFmtId="44" fontId="110"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17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110" fillId="0" borderId="0" applyFont="0" applyFill="0" applyBorder="0" applyAlignment="0" applyProtection="0"/>
    <xf numFmtId="172" fontId="110"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4" fontId="1"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87" fontId="3" fillId="0" borderId="0" applyFont="0" applyFill="0" applyBorder="0" applyAlignment="0" applyProtection="0"/>
    <xf numFmtId="192" fontId="3" fillId="0" borderId="0" applyBorder="0" applyAlignment="0"/>
    <xf numFmtId="193" fontId="3" fillId="0" borderId="0" applyBorder="0" applyAlignment="0"/>
    <xf numFmtId="194" fontId="3" fillId="0" borderId="0" applyBorder="0" applyAlignment="0"/>
    <xf numFmtId="195" fontId="3" fillId="0" borderId="0" applyBorder="0" applyAlignment="0"/>
    <xf numFmtId="189" fontId="68" fillId="0" borderId="0" applyBorder="0"/>
    <xf numFmtId="0" fontId="126" fillId="0" borderId="0" applyFont="0" applyFill="0" applyBorder="0" applyAlignment="0">
      <protection locked="0"/>
    </xf>
    <xf numFmtId="187" fontId="125" fillId="0" borderId="0" applyFill="0" applyBorder="0"/>
    <xf numFmtId="187" fontId="125" fillId="0" borderId="0" applyFont="0" applyFill="0" applyBorder="0" applyAlignment="0" applyProtection="0"/>
    <xf numFmtId="196" fontId="135" fillId="0" borderId="0" applyFill="0" applyBorder="0"/>
    <xf numFmtId="197" fontId="135" fillId="0" borderId="0" applyFill="0" applyBorder="0"/>
    <xf numFmtId="198" fontId="121" fillId="0" borderId="0">
      <alignment horizontal="left"/>
    </xf>
    <xf numFmtId="15" fontId="113" fillId="0" borderId="0" applyFill="0" applyBorder="0">
      <protection locked="0"/>
    </xf>
    <xf numFmtId="0" fontId="130" fillId="0" borderId="0" applyFont="0" applyFill="0" applyBorder="0" applyAlignment="0" applyProtection="0"/>
    <xf numFmtId="1" fontId="3" fillId="0" borderId="0" applyFill="0" applyBorder="0">
      <alignment horizontal="right"/>
    </xf>
    <xf numFmtId="2" fontId="3" fillId="0" borderId="0" applyFill="0" applyBorder="0">
      <alignment horizontal="right"/>
    </xf>
    <xf numFmtId="2" fontId="113" fillId="0" borderId="0" applyFill="0" applyBorder="0">
      <protection locked="0"/>
    </xf>
    <xf numFmtId="187" fontId="3" fillId="0" borderId="0" applyFill="0" applyBorder="0">
      <alignment horizontal="right"/>
    </xf>
    <xf numFmtId="187" fontId="113" fillId="0" borderId="0" applyFill="0" applyBorder="0">
      <protection locked="0"/>
    </xf>
    <xf numFmtId="187" fontId="3" fillId="0" borderId="0" applyFill="0" applyBorder="0">
      <alignment horizontal="right"/>
    </xf>
    <xf numFmtId="199" fontId="3" fillId="0" borderId="0" applyFont="0" applyFill="0" applyBorder="0" applyAlignment="0" applyProtection="0"/>
    <xf numFmtId="200" fontId="3" fillId="0" borderId="0" applyFont="0" applyFill="0" applyBorder="0" applyAlignment="0" applyProtection="0"/>
    <xf numFmtId="187" fontId="125" fillId="0" borderId="51" applyNumberFormat="0" applyFont="0" applyFill="0" applyAlignment="0" applyProtection="0"/>
    <xf numFmtId="201" fontId="136" fillId="0" borderId="0" applyBorder="0" applyAlignment="0"/>
    <xf numFmtId="202" fontId="3" fillId="0" borderId="0" applyFont="0" applyFill="0" applyBorder="0" applyAlignment="0" applyProtection="0"/>
    <xf numFmtId="2" fontId="130" fillId="0" borderId="0" applyFont="0" applyFill="0" applyBorder="0" applyAlignment="0" applyProtection="0"/>
    <xf numFmtId="0" fontId="137" fillId="0" borderId="0">
      <alignment horizontal="left"/>
    </xf>
    <xf numFmtId="0" fontId="138" fillId="0" borderId="0">
      <alignment horizontal="left"/>
    </xf>
    <xf numFmtId="0" fontId="139" fillId="0" borderId="0" applyFill="0" applyBorder="0" applyProtection="0">
      <alignment horizontal="left"/>
    </xf>
    <xf numFmtId="0" fontId="139" fillId="0" borderId="0">
      <alignment horizontal="left"/>
    </xf>
    <xf numFmtId="0" fontId="139" fillId="0" borderId="0" applyFill="0" applyBorder="0" applyProtection="0">
      <alignment horizontal="left"/>
    </xf>
    <xf numFmtId="4" fontId="3" fillId="103" borderId="0"/>
    <xf numFmtId="203" fontId="45" fillId="0" borderId="0" applyNumberFormat="0" applyFill="0" applyBorder="0">
      <alignment horizontal="center" vertical="center" wrapText="1"/>
      <protection hidden="1"/>
    </xf>
    <xf numFmtId="203" fontId="140" fillId="0" borderId="0" applyNumberFormat="0">
      <alignment vertical="center"/>
      <protection hidden="1"/>
    </xf>
    <xf numFmtId="203" fontId="45" fillId="0" borderId="0" applyNumberFormat="0" applyFill="0" applyBorder="0">
      <alignment vertical="center"/>
      <protection hidden="1"/>
    </xf>
    <xf numFmtId="187" fontId="125" fillId="0" borderId="0" applyFont="0" applyFill="0" applyBorder="0" applyAlignment="0" applyProtection="0">
      <alignment horizontal="right"/>
    </xf>
    <xf numFmtId="204" fontId="141" fillId="0" borderId="20" applyNumberFormat="0" applyFill="0" applyProtection="0">
      <alignment horizontal="center"/>
    </xf>
    <xf numFmtId="37" fontId="142" fillId="105" borderId="0" applyNumberFormat="0">
      <alignment vertical="center"/>
    </xf>
    <xf numFmtId="0" fontId="143" fillId="0" borderId="0">
      <alignment horizontal="left"/>
    </xf>
    <xf numFmtId="0" fontId="144" fillId="0" borderId="0" applyProtection="0">
      <alignment horizontal="right"/>
    </xf>
    <xf numFmtId="37" fontId="145" fillId="106" borderId="0" applyNumberFormat="0">
      <alignment vertical="center"/>
    </xf>
    <xf numFmtId="37" fontId="136" fillId="0" borderId="0" applyNumberFormat="0">
      <alignment vertical="center"/>
    </xf>
    <xf numFmtId="0" fontId="45" fillId="0" borderId="20" applyNumberFormat="0"/>
    <xf numFmtId="0" fontId="146" fillId="0" borderId="35" applyNumberFormat="0" applyFill="0" applyAlignment="0" applyProtection="0"/>
    <xf numFmtId="0" fontId="147" fillId="0" borderId="0">
      <alignment horizontal="left"/>
    </xf>
    <xf numFmtId="0" fontId="148" fillId="0" borderId="25">
      <alignment horizontal="left" vertical="top"/>
    </xf>
    <xf numFmtId="0" fontId="149" fillId="0" borderId="5" applyNumberFormat="0" applyFill="0" applyAlignment="0" applyProtection="0"/>
    <xf numFmtId="0" fontId="150" fillId="0" borderId="0">
      <alignment horizontal="left"/>
    </xf>
    <xf numFmtId="0" fontId="151" fillId="0" borderId="25">
      <alignment horizontal="left" vertical="top"/>
    </xf>
    <xf numFmtId="0" fontId="152" fillId="0" borderId="52" applyNumberFormat="0" applyFill="0" applyAlignment="0" applyProtection="0"/>
    <xf numFmtId="0" fontId="153" fillId="0" borderId="0">
      <alignment horizontal="left"/>
    </xf>
    <xf numFmtId="0" fontId="152" fillId="0" borderId="0" applyNumberFormat="0" applyFill="0" applyBorder="0" applyAlignment="0" applyProtection="0"/>
    <xf numFmtId="0" fontId="154" fillId="0" borderId="53" applyNumberFormat="0" applyFont="0" applyFill="0" applyAlignment="0"/>
    <xf numFmtId="205" fontId="68" fillId="0" borderId="0">
      <alignment horizontal="left"/>
    </xf>
    <xf numFmtId="206" fontId="68" fillId="0" borderId="0"/>
    <xf numFmtId="38" fontId="111" fillId="0" borderId="0"/>
    <xf numFmtId="0" fontId="45" fillId="0" borderId="20" applyNumberFormat="0"/>
    <xf numFmtId="0" fontId="70" fillId="0" borderId="0"/>
    <xf numFmtId="0" fontId="111" fillId="0" borderId="0">
      <alignment horizontal="left"/>
    </xf>
    <xf numFmtId="207" fontId="3" fillId="0" borderId="0" applyBorder="0" applyAlignment="0"/>
    <xf numFmtId="0" fontId="155" fillId="0" borderId="0" applyNumberFormat="0" applyFill="0" applyBorder="0" applyAlignment="0" applyProtection="0">
      <alignment vertical="top"/>
      <protection locked="0"/>
    </xf>
    <xf numFmtId="204" fontId="156" fillId="100" borderId="0"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10" fontId="42" fillId="95" borderId="1" applyNumberFormat="0" applyBorder="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0" fontId="157" fillId="22" borderId="2" applyNumberFormat="0" applyAlignment="0" applyProtection="0"/>
    <xf numFmtId="208" fontId="158" fillId="0" borderId="0" applyFill="0" applyBorder="0" applyProtection="0"/>
    <xf numFmtId="37" fontId="113" fillId="0" borderId="0" applyNumberFormat="0" applyBorder="0" applyAlignment="0">
      <alignment horizontal="left" indent="2"/>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193" fontId="113" fillId="95" borderId="54" applyNumberFormat="0" applyAlignment="0">
      <protection locked="0"/>
    </xf>
    <xf numFmtId="37" fontId="159" fillId="0" borderId="0" applyNumberFormat="0" applyFill="0" applyBorder="0" applyAlignment="0">
      <protection locked="0"/>
    </xf>
    <xf numFmtId="0" fontId="126" fillId="0" borderId="0" applyFill="0" applyBorder="0">
      <alignment horizontal="right"/>
      <protection locked="0"/>
    </xf>
    <xf numFmtId="0" fontId="126" fillId="0" borderId="0" applyFill="0" applyBorder="0">
      <alignment horizontal="right"/>
      <protection locked="0"/>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14" fillId="107" borderId="44">
      <alignment horizontal="left" vertical="center" wrapText="1"/>
    </xf>
    <xf numFmtId="0" fontId="160" fillId="0" borderId="0" applyNumberFormat="0" applyFill="0" applyBorder="0" applyAlignment="0" applyProtection="0"/>
    <xf numFmtId="4" fontId="3" fillId="95" borderId="0">
      <alignment horizontal="right"/>
    </xf>
    <xf numFmtId="0" fontId="42" fillId="103" borderId="0"/>
    <xf numFmtId="37" fontId="161" fillId="0" borderId="0" applyNumberFormat="0" applyBorder="0" applyAlignment="0"/>
    <xf numFmtId="0" fontId="162" fillId="0" borderId="55" applyNumberFormat="0" applyFill="0" applyAlignment="0" applyProtection="0"/>
    <xf numFmtId="15" fontId="160" fillId="0" borderId="0" applyFill="0" applyBorder="0">
      <alignment horizontal="right"/>
    </xf>
    <xf numFmtId="209" fontId="129" fillId="0" borderId="0" applyFont="0" applyFill="0" applyBorder="0" applyAlignment="0" applyProtection="0"/>
    <xf numFmtId="210" fontId="111" fillId="0" borderId="0" applyFill="0" applyBorder="0" applyProtection="0"/>
    <xf numFmtId="211" fontId="3" fillId="0" borderId="0" applyFont="0" applyFill="0" applyBorder="0" applyAlignment="0" applyProtection="0"/>
    <xf numFmtId="212" fontId="126" fillId="0" borderId="0"/>
    <xf numFmtId="213" fontId="3" fillId="0" borderId="0" applyFont="0" applyFill="0" applyBorder="0" applyAlignment="0" applyProtection="0"/>
    <xf numFmtId="214" fontId="120" fillId="0" borderId="0"/>
    <xf numFmtId="187" fontId="125" fillId="0" borderId="0" applyFont="0" applyFill="0" applyBorder="0" applyAlignment="0" applyProtection="0">
      <alignment horizontal="right"/>
    </xf>
    <xf numFmtId="0" fontId="163" fillId="22" borderId="0" applyNumberFormat="0" applyBorder="0" applyAlignment="0" applyProtection="0"/>
    <xf numFmtId="215" fontId="164" fillId="0" borderId="0"/>
    <xf numFmtId="0" fontId="3" fillId="0" borderId="0"/>
    <xf numFmtId="0" fontId="3" fillId="0" borderId="0"/>
    <xf numFmtId="0" fontId="3" fillId="0" borderId="0"/>
    <xf numFmtId="0" fontId="47" fillId="0" borderId="0">
      <alignment vertical="top"/>
    </xf>
    <xf numFmtId="0" fontId="3" fillId="0" borderId="0"/>
    <xf numFmtId="0" fontId="1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8" fillId="0" borderId="0"/>
    <xf numFmtId="0" fontId="3" fillId="0" borderId="0"/>
    <xf numFmtId="0" fontId="128" fillId="0" borderId="0"/>
    <xf numFmtId="0" fontId="128" fillId="0" borderId="0"/>
    <xf numFmtId="0" fontId="3" fillId="0" borderId="0"/>
    <xf numFmtId="0" fontId="3" fillId="0" borderId="0"/>
    <xf numFmtId="0" fontId="3" fillId="0" borderId="0"/>
    <xf numFmtId="0" fontId="128" fillId="0" borderId="0"/>
    <xf numFmtId="0" fontId="3" fillId="0" borderId="0"/>
    <xf numFmtId="0" fontId="128"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9" fontId="47" fillId="0" borderId="0" applyBorder="0"/>
    <xf numFmtId="0" fontId="113" fillId="0" borderId="0" applyFill="0" applyBorder="0">
      <protection locked="0"/>
    </xf>
    <xf numFmtId="203" fontId="3" fillId="0" borderId="0" applyAlignment="0"/>
    <xf numFmtId="39" fontId="3" fillId="0" borderId="0" applyBorder="0" applyAlignment="0"/>
    <xf numFmtId="174" fontId="3" fillId="0" borderId="0" applyBorder="0" applyAlignment="0"/>
    <xf numFmtId="0" fontId="166" fillId="0" borderId="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 fillId="31" borderId="1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47" fillId="23" borderId="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0" fontId="1" fillId="31" borderId="18" applyNumberFormat="0" applyFont="0" applyAlignment="0" applyProtection="0"/>
    <xf numFmtId="216" fontId="167" fillId="0" borderId="0" applyFill="0" applyBorder="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0" fontId="65" fillId="70" borderId="56" applyNumberFormat="0" applyAlignment="0" applyProtection="0"/>
    <xf numFmtId="217" fontId="129" fillId="0" borderId="0" applyFont="0" applyFill="0" applyBorder="0" applyAlignment="0" applyProtection="0"/>
    <xf numFmtId="1" fontId="168" fillId="0" borderId="0" applyProtection="0">
      <alignment horizontal="right" vertical="center"/>
    </xf>
    <xf numFmtId="0" fontId="3" fillId="108" borderId="0" applyNumberFormat="0" applyFont="0" applyBorder="0" applyAlignment="0" applyProtection="0">
      <protection hidden="1"/>
    </xf>
    <xf numFmtId="0" fontId="160" fillId="0" borderId="0"/>
    <xf numFmtId="218" fontId="120" fillId="0" borderId="0"/>
    <xf numFmtId="219" fontId="48" fillId="0" borderId="0" applyFont="0" applyFill="0" applyBorder="0" applyAlignment="0"/>
    <xf numFmtId="187" fontId="125" fillId="0" borderId="0" applyFill="0" applyBorder="0"/>
    <xf numFmtId="187" fontId="125" fillId="0" borderId="0" applyFill="0" applyBorder="0">
      <protection locked="0"/>
    </xf>
    <xf numFmtId="10"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9" fillId="0" borderId="0" applyFont="0" applyFill="0" applyBorder="0" applyAlignment="0" applyProtection="0"/>
    <xf numFmtId="9" fontId="1" fillId="0" borderId="0" applyFont="0" applyFill="0" applyBorder="0" applyAlignment="0" applyProtection="0"/>
    <xf numFmtId="9" fontId="1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6" fillId="0" borderId="0" applyFont="0" applyFill="0" applyBorder="0" applyAlignment="0" applyProtection="0"/>
    <xf numFmtId="9" fontId="110"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0" fontId="3" fillId="0" borderId="0" applyBorder="0" applyAlignment="0"/>
    <xf numFmtId="221" fontId="3" fillId="0" borderId="0" applyBorder="0" applyAlignment="0"/>
    <xf numFmtId="222" fontId="3" fillId="0" borderId="0" applyBorder="0" applyAlignment="0"/>
    <xf numFmtId="0" fontId="126" fillId="0" borderId="0" applyFill="0" applyBorder="0">
      <alignment horizontal="right"/>
      <protection locked="0"/>
    </xf>
    <xf numFmtId="223" fontId="42" fillId="0" borderId="0" applyBorder="0" applyAlignment="0"/>
    <xf numFmtId="220" fontId="42" fillId="0" borderId="0" applyBorder="0" applyAlignment="0"/>
    <xf numFmtId="224" fontId="169" fillId="0" borderId="33" applyBorder="0" applyProtection="0"/>
    <xf numFmtId="0" fontId="126" fillId="0" borderId="0" applyNumberFormat="0" applyFont="0" applyFill="0" applyBorder="0" applyAlignment="0" applyProtection="0">
      <alignment horizontal="left"/>
    </xf>
    <xf numFmtId="0" fontId="126" fillId="0" borderId="0" applyNumberFormat="0" applyFont="0" applyFill="0" applyBorder="0" applyAlignment="0" applyProtection="0">
      <alignment horizontal="left"/>
    </xf>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4" fontId="126" fillId="0" borderId="0" applyFont="0" applyFill="0" applyBorder="0" applyAlignment="0" applyProtection="0"/>
    <xf numFmtId="4" fontId="126" fillId="0" borderId="0" applyFont="0" applyFill="0" applyBorder="0" applyAlignment="0" applyProtection="0"/>
    <xf numFmtId="0" fontId="114" fillId="0" borderId="49">
      <alignment horizontal="center"/>
    </xf>
    <xf numFmtId="3" fontId="126" fillId="0" borderId="0" applyFont="0" applyFill="0" applyBorder="0" applyAlignment="0" applyProtection="0"/>
    <xf numFmtId="3" fontId="126" fillId="0" borderId="0" applyFont="0" applyFill="0" applyBorder="0" applyAlignment="0" applyProtection="0"/>
    <xf numFmtId="3" fontId="126" fillId="0" borderId="0" applyFont="0" applyFill="0" applyBorder="0" applyAlignment="0" applyProtection="0"/>
    <xf numFmtId="0" fontId="126" fillId="109" borderId="0" applyNumberFormat="0" applyFont="0" applyBorder="0" applyAlignment="0" applyProtection="0"/>
    <xf numFmtId="187" fontId="3" fillId="0" borderId="0"/>
    <xf numFmtId="0" fontId="126" fillId="0" borderId="0">
      <alignment horizontal="right"/>
      <protection locked="0"/>
    </xf>
    <xf numFmtId="0" fontId="170" fillId="0" borderId="25" applyNumberFormat="0" applyFill="0" applyBorder="0" applyAlignment="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8" fillId="0" borderId="57">
      <alignment vertical="center"/>
    </xf>
    <xf numFmtId="0" fontId="171" fillId="0" borderId="0" applyFill="0" applyBorder="0">
      <alignment horizontal="right"/>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0" fontId="172" fillId="104" borderId="1">
      <alignment horizontal="center" vertical="center" wrapText="1"/>
      <protection hidden="1"/>
    </xf>
    <xf numFmtId="225" fontId="173" fillId="110" borderId="0">
      <alignment horizontal="right"/>
    </xf>
    <xf numFmtId="0" fontId="126" fillId="0" borderId="0">
      <protection locked="0"/>
    </xf>
    <xf numFmtId="226" fontId="173" fillId="0" borderId="0" applyFill="0" applyBorder="0" applyProtection="0"/>
    <xf numFmtId="37" fontId="174" fillId="0" borderId="0" applyNumberFormat="0" applyBorder="0" applyAlignment="0"/>
    <xf numFmtId="0" fontId="3" fillId="0" borderId="0">
      <alignment vertical="top"/>
    </xf>
    <xf numFmtId="0" fontId="175" fillId="0" borderId="0" applyNumberFormat="0" applyFill="0" applyBorder="0" applyAlignment="0" applyProtection="0"/>
    <xf numFmtId="0" fontId="176" fillId="0" borderId="0" applyNumberFormat="0" applyFill="0" applyBorder="0" applyAlignment="0" applyProtection="0"/>
    <xf numFmtId="0" fontId="177" fillId="111" borderId="0" applyNumberFormat="0" applyBorder="0" applyProtection="0">
      <alignment horizontal="center" wrapText="1"/>
    </xf>
    <xf numFmtId="0" fontId="177" fillId="111" borderId="0" applyNumberFormat="0" applyBorder="0" applyProtection="0">
      <alignment horizontal="center"/>
    </xf>
    <xf numFmtId="0" fontId="178" fillId="112" borderId="0" applyNumberFormat="0" applyBorder="0" applyProtection="0">
      <alignment horizontal="left"/>
    </xf>
    <xf numFmtId="37" fontId="42" fillId="0" borderId="0" applyFill="0" applyBorder="0" applyAlignment="0" applyProtection="0"/>
    <xf numFmtId="227" fontId="42" fillId="0" borderId="0" applyFill="0" applyBorder="0" applyAlignment="0" applyProtection="0"/>
    <xf numFmtId="227" fontId="3" fillId="0" borderId="0" applyFill="0" applyBorder="0" applyAlignment="0" applyProtection="0"/>
    <xf numFmtId="0" fontId="179" fillId="0" borderId="0" applyNumberFormat="0" applyFill="0" applyBorder="0" applyAlignment="0" applyProtection="0"/>
    <xf numFmtId="228" fontId="42" fillId="113" borderId="0" applyBorder="0" applyAlignment="0" applyProtection="0"/>
    <xf numFmtId="228" fontId="42" fillId="113" borderId="0" applyBorder="0" applyAlignment="0" applyProtection="0"/>
    <xf numFmtId="0" fontId="180" fillId="112" borderId="0" applyNumberFormat="0" applyBorder="0" applyAlignment="0" applyProtection="0"/>
    <xf numFmtId="0" fontId="176" fillId="0" borderId="58" applyNumberFormat="0" applyFill="0" applyProtection="0">
      <alignment horizontal="left"/>
    </xf>
    <xf numFmtId="0" fontId="176" fillId="0" borderId="58" applyNumberFormat="0" applyFill="0" applyProtection="0">
      <alignment horizontal="center"/>
    </xf>
    <xf numFmtId="229" fontId="176" fillId="0" borderId="58" applyFill="0" applyProtection="0">
      <alignment horizontal="center"/>
    </xf>
    <xf numFmtId="229" fontId="176" fillId="0" borderId="58" applyFill="0" applyProtection="0">
      <alignment horizontal="center"/>
    </xf>
    <xf numFmtId="230" fontId="176" fillId="0" borderId="58" applyFill="0" applyProtection="0">
      <alignment horizontal="center"/>
    </xf>
    <xf numFmtId="229" fontId="176" fillId="0" borderId="58" applyFill="0" applyProtection="0">
      <alignment horizontal="center"/>
    </xf>
    <xf numFmtId="230" fontId="176" fillId="0" borderId="58" applyFill="0" applyProtection="0">
      <alignment horizontal="center"/>
    </xf>
    <xf numFmtId="230" fontId="176" fillId="0" borderId="58" applyFill="0" applyProtection="0">
      <alignment horizontal="center"/>
    </xf>
    <xf numFmtId="230" fontId="176" fillId="0" borderId="58" applyFill="0" applyProtection="0">
      <alignment horizontal="center"/>
    </xf>
    <xf numFmtId="230" fontId="176" fillId="0" borderId="58" applyFill="0" applyProtection="0">
      <alignment horizontal="center"/>
    </xf>
    <xf numFmtId="231" fontId="42" fillId="0" borderId="0" applyBorder="0"/>
    <xf numFmtId="228" fontId="42" fillId="101" borderId="0" applyBorder="0" applyAlignment="0" applyProtection="0"/>
    <xf numFmtId="187" fontId="3" fillId="0" borderId="0"/>
    <xf numFmtId="0" fontId="112" fillId="0" borderId="0"/>
    <xf numFmtId="0" fontId="111" fillId="0" borderId="0"/>
    <xf numFmtId="15" fontId="3" fillId="0" borderId="0"/>
    <xf numFmtId="10" fontId="3" fillId="0" borderId="0"/>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187" fontId="45" fillId="103" borderId="22"/>
    <xf numFmtId="0" fontId="154" fillId="0" borderId="49" applyNumberFormat="0" applyFont="0" applyFill="0" applyAlignment="0"/>
    <xf numFmtId="0" fontId="181" fillId="0" borderId="0" applyBorder="0" applyProtection="0">
      <alignment vertical="center"/>
    </xf>
    <xf numFmtId="187" fontId="181" fillId="0" borderId="20" applyBorder="0" applyProtection="0">
      <alignment horizontal="right" vertical="center"/>
    </xf>
    <xf numFmtId="0" fontId="182" fillId="114" borderId="0" applyBorder="0" applyProtection="0">
      <alignment horizontal="centerContinuous" vertical="center"/>
    </xf>
    <xf numFmtId="0" fontId="182" fillId="112" borderId="20" applyBorder="0" applyProtection="0">
      <alignment horizontal="centerContinuous" vertical="center"/>
    </xf>
    <xf numFmtId="0" fontId="181" fillId="0" borderId="0" applyBorder="0" applyProtection="0">
      <alignment vertical="center"/>
    </xf>
    <xf numFmtId="0" fontId="183" fillId="0" borderId="0" applyFill="0" applyBorder="0" applyAlignment="0"/>
    <xf numFmtId="0" fontId="139" fillId="0" borderId="0">
      <alignment horizontal="left"/>
    </xf>
    <xf numFmtId="0" fontId="150" fillId="0" borderId="0"/>
    <xf numFmtId="0" fontId="184" fillId="0" borderId="0" applyFill="0" applyBorder="0" applyProtection="0">
      <alignment horizontal="left"/>
    </xf>
    <xf numFmtId="0" fontId="139" fillId="0" borderId="25" applyFill="0" applyBorder="0" applyProtection="0">
      <alignment horizontal="left" vertical="top"/>
    </xf>
    <xf numFmtId="0" fontId="185" fillId="0" borderId="0"/>
    <xf numFmtId="0" fontId="185" fillId="0" borderId="0"/>
    <xf numFmtId="0" fontId="186" fillId="0" borderId="0"/>
    <xf numFmtId="0" fontId="186" fillId="0" borderId="0"/>
    <xf numFmtId="0" fontId="185" fillId="0" borderId="0"/>
    <xf numFmtId="0" fontId="185" fillId="0" borderId="0"/>
    <xf numFmtId="0" fontId="187" fillId="0" borderId="0" applyNumberFormat="0" applyFill="0" applyBorder="0" applyAlignment="0" applyProtection="0"/>
    <xf numFmtId="0" fontId="126" fillId="0" borderId="0" applyBorder="0"/>
    <xf numFmtId="0" fontId="186" fillId="0" borderId="0"/>
    <xf numFmtId="0" fontId="185" fillId="0" borderId="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0" fontId="20" fillId="0" borderId="40" applyNumberFormat="0" applyFill="0" applyAlignment="0" applyProtection="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21"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187" fontId="125" fillId="0" borderId="33" applyFill="0"/>
    <xf numFmtId="232" fontId="116" fillId="0" borderId="0" applyNumberFormat="0" applyAlignment="0">
      <alignment horizontal="right"/>
    </xf>
    <xf numFmtId="37" fontId="188" fillId="0" borderId="0" applyNumberFormat="0" applyFill="0" applyBorder="0" applyAlignment="0">
      <alignment horizontal="right"/>
    </xf>
    <xf numFmtId="233" fontId="3" fillId="0" borderId="0" applyFont="0" applyFill="0" applyBorder="0" applyAlignment="0" applyProtection="0"/>
    <xf numFmtId="234" fontId="3" fillId="0" borderId="0" applyFont="0" applyFill="0" applyBorder="0" applyAlignment="0" applyProtection="0"/>
    <xf numFmtId="0" fontId="73" fillId="0" borderId="0" applyNumberFormat="0" applyFill="0" applyBorder="0"/>
    <xf numFmtId="187" fontId="189" fillId="0" borderId="20" applyBorder="0" applyProtection="0">
      <alignment horizontal="right"/>
    </xf>
    <xf numFmtId="0" fontId="54" fillId="0" borderId="0">
      <alignment horizontal="right"/>
    </xf>
    <xf numFmtId="0" fontId="190" fillId="0" borderId="0">
      <alignment horizontal="right"/>
    </xf>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9" fontId="3" fillId="0" borderId="0" applyFont="0" applyFill="0" applyBorder="0" applyAlignment="0" applyProtection="0"/>
    <xf numFmtId="0" fontId="15" fillId="7" borderId="2" applyNumberFormat="0" applyAlignment="0" applyProtection="0"/>
    <xf numFmtId="44" fontId="3" fillId="0" borderId="0" applyFont="0" applyFill="0" applyBorder="0" applyAlignment="0" applyProtection="0"/>
    <xf numFmtId="43" fontId="3" fillId="0" borderId="0" applyFont="0" applyFill="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8" borderId="0" applyNumberFormat="0" applyBorder="0" applyAlignment="0" applyProtection="0"/>
    <xf numFmtId="0" fontId="5" fillId="17" borderId="0" applyNumberFormat="0" applyBorder="0" applyAlignment="0" applyProtection="0"/>
    <xf numFmtId="0" fontId="5" fillId="16" borderId="0" applyNumberFormat="0" applyBorder="0" applyAlignment="0" applyProtection="0"/>
    <xf numFmtId="0" fontId="191" fillId="0" borderId="0"/>
    <xf numFmtId="0" fontId="3" fillId="0" borderId="0"/>
    <xf numFmtId="0" fontId="3" fillId="0" borderId="0"/>
    <xf numFmtId="0" fontId="3" fillId="0" borderId="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9" fontId="3" fillId="0" borderId="0" applyFont="0" applyFill="0" applyBorder="0" applyAlignment="0" applyProtection="0"/>
    <xf numFmtId="0" fontId="3" fillId="23" borderId="8"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235"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Font="0" applyFill="0" applyBorder="0" applyAlignment="0" applyProtection="0"/>
    <xf numFmtId="164" fontId="3" fillId="0" borderId="0" applyFont="0" applyFill="0" applyBorder="0" applyAlignment="0" applyProtection="0"/>
    <xf numFmtId="235" fontId="3" fillId="0" borderId="0">
      <alignment vertical="top"/>
    </xf>
    <xf numFmtId="235" fontId="3" fillId="0" borderId="0">
      <alignment vertical="top"/>
    </xf>
    <xf numFmtId="43" fontId="3" fillId="0" borderId="0" applyFont="0" applyFill="0" applyBorder="0" applyAlignment="0" applyProtection="0"/>
    <xf numFmtId="235" fontId="3" fillId="0" borderId="0">
      <alignment vertical="top"/>
    </xf>
    <xf numFmtId="43" fontId="3" fillId="0" borderId="0" applyFont="0" applyFill="0" applyBorder="0" applyAlignment="0" applyProtection="0"/>
    <xf numFmtId="235" fontId="3" fillId="0" borderId="0">
      <alignment vertical="top"/>
    </xf>
    <xf numFmtId="43" fontId="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97" fillId="0" borderId="0" applyNumberFormat="0" applyFill="0" applyBorder="0" applyAlignment="0" applyProtection="0"/>
  </cellStyleXfs>
  <cellXfs count="423">
    <xf numFmtId="0" fontId="0" fillId="0" borderId="0" xfId="0"/>
    <xf numFmtId="0" fontId="0" fillId="0" borderId="0" xfId="0" applyFill="1" applyBorder="1"/>
    <xf numFmtId="10" fontId="0" fillId="0" borderId="0" xfId="0" applyNumberFormat="1" applyFill="1" applyBorder="1"/>
    <xf numFmtId="0" fontId="0" fillId="0" borderId="0" xfId="0" applyFill="1"/>
    <xf numFmtId="10" fontId="0" fillId="0" borderId="0" xfId="0" applyNumberFormat="1"/>
    <xf numFmtId="0" fontId="0" fillId="0" borderId="0" xfId="0"/>
    <xf numFmtId="2" fontId="0" fillId="0" borderId="1" xfId="0" applyNumberFormat="1" applyBorder="1"/>
    <xf numFmtId="0" fontId="39" fillId="0" borderId="0" xfId="0" applyFont="1"/>
    <xf numFmtId="0" fontId="0" fillId="0" borderId="0" xfId="0" applyAlignment="1">
      <alignment wrapText="1"/>
    </xf>
    <xf numFmtId="0" fontId="2" fillId="0" borderId="1" xfId="0" applyFont="1" applyBorder="1"/>
    <xf numFmtId="0" fontId="37" fillId="56" borderId="1" xfId="0" applyFont="1" applyFill="1" applyBorder="1"/>
    <xf numFmtId="0" fontId="37" fillId="56" borderId="1" xfId="0" applyFont="1" applyFill="1" applyBorder="1" applyAlignment="1">
      <alignment wrapText="1"/>
    </xf>
    <xf numFmtId="166" fontId="0" fillId="0" borderId="1" xfId="0" applyNumberFormat="1" applyBorder="1"/>
    <xf numFmtId="167" fontId="0" fillId="0" borderId="1" xfId="0" applyNumberFormat="1" applyBorder="1"/>
    <xf numFmtId="165" fontId="0" fillId="0" borderId="1" xfId="0" applyNumberFormat="1" applyBorder="1"/>
    <xf numFmtId="1" fontId="0" fillId="0" borderId="1" xfId="0" applyNumberFormat="1" applyBorder="1"/>
    <xf numFmtId="0" fontId="2" fillId="0" borderId="31" xfId="0" applyFont="1" applyFill="1" applyBorder="1" applyAlignment="1">
      <alignment horizontal="center"/>
    </xf>
    <xf numFmtId="2" fontId="22" fillId="0" borderId="25" xfId="753" applyNumberFormat="1" applyFont="1" applyFill="1" applyBorder="1" applyAlignment="1">
      <alignment horizontal="center"/>
    </xf>
    <xf numFmtId="2" fontId="22" fillId="0" borderId="25" xfId="1028" applyNumberFormat="1" applyFont="1" applyFill="1" applyBorder="1" applyAlignment="1">
      <alignment horizontal="center"/>
    </xf>
    <xf numFmtId="2" fontId="22" fillId="0" borderId="25" xfId="741" applyNumberFormat="1" applyFont="1" applyFill="1" applyBorder="1" applyAlignment="1">
      <alignment horizontal="center"/>
    </xf>
    <xf numFmtId="0" fontId="0" fillId="0" borderId="0" xfId="0" applyFill="1" applyBorder="1" applyAlignment="1">
      <alignment horizontal="center"/>
    </xf>
    <xf numFmtId="2" fontId="22" fillId="0" borderId="25" xfId="607" applyNumberFormat="1" applyFont="1" applyFill="1" applyBorder="1" applyAlignment="1">
      <alignment horizontal="center"/>
    </xf>
    <xf numFmtId="2" fontId="22" fillId="0" borderId="25" xfId="599" applyNumberFormat="1" applyFont="1" applyFill="1" applyBorder="1" applyAlignment="1">
      <alignment horizontal="center"/>
    </xf>
    <xf numFmtId="2" fontId="22" fillId="0" borderId="25" xfId="617" applyNumberFormat="1" applyFont="1" applyFill="1" applyBorder="1" applyAlignment="1">
      <alignment horizontal="center"/>
    </xf>
    <xf numFmtId="0" fontId="2" fillId="0" borderId="30" xfId="0" applyFont="1" applyFill="1" applyBorder="1" applyAlignment="1">
      <alignment horizontal="center"/>
    </xf>
    <xf numFmtId="2" fontId="22" fillId="0" borderId="27" xfId="519" applyNumberFormat="1" applyFont="1" applyFill="1" applyBorder="1" applyAlignment="1">
      <alignment horizontal="center"/>
    </xf>
    <xf numFmtId="2" fontId="22" fillId="0" borderId="25" xfId="633" applyNumberFormat="1" applyFont="1" applyFill="1" applyBorder="1" applyAlignment="1">
      <alignment horizontal="center"/>
    </xf>
    <xf numFmtId="2" fontId="22" fillId="0" borderId="25" xfId="661" applyNumberFormat="1" applyFont="1" applyFill="1" applyBorder="1" applyAlignment="1">
      <alignment horizontal="center"/>
    </xf>
    <xf numFmtId="2" fontId="22" fillId="0" borderId="25" xfId="502" applyNumberFormat="1" applyFont="1" applyFill="1" applyBorder="1" applyAlignment="1">
      <alignment horizontal="center"/>
    </xf>
    <xf numFmtId="2" fontId="22" fillId="0" borderId="25" xfId="0" applyNumberFormat="1" applyFont="1" applyFill="1" applyBorder="1" applyAlignment="1">
      <alignment horizontal="center"/>
    </xf>
    <xf numFmtId="2" fontId="37" fillId="24" borderId="1" xfId="0" applyNumberFormat="1" applyFont="1" applyFill="1" applyBorder="1" applyAlignment="1">
      <alignment horizontal="center" wrapText="1"/>
    </xf>
    <xf numFmtId="0" fontId="0" fillId="0" borderId="30" xfId="0" applyFill="1" applyBorder="1" applyAlignment="1">
      <alignment horizontal="center"/>
    </xf>
    <xf numFmtId="0" fontId="192" fillId="0" borderId="0" xfId="483" applyFont="1" applyFill="1"/>
    <xf numFmtId="10" fontId="0" fillId="0" borderId="0" xfId="0" applyNumberFormat="1" applyFill="1" applyBorder="1" applyAlignment="1">
      <alignment horizontal="center" wrapText="1"/>
    </xf>
    <xf numFmtId="0" fontId="195" fillId="0" borderId="0" xfId="483" applyFont="1" applyFill="1"/>
    <xf numFmtId="0" fontId="0" fillId="0" borderId="24" xfId="0" applyFill="1" applyBorder="1" applyAlignment="1">
      <alignment horizontal="center"/>
    </xf>
    <xf numFmtId="0" fontId="0" fillId="56" borderId="0" xfId="0" applyFill="1" applyAlignment="1">
      <alignment horizontal="center"/>
    </xf>
    <xf numFmtId="0" fontId="2" fillId="0" borderId="23" xfId="0" applyFont="1" applyFill="1" applyBorder="1" applyAlignment="1">
      <alignment horizontal="center"/>
    </xf>
    <xf numFmtId="2" fontId="22" fillId="0" borderId="25" xfId="1047" applyNumberFormat="1" applyFont="1" applyFill="1" applyBorder="1" applyAlignment="1">
      <alignment horizontal="center"/>
    </xf>
    <xf numFmtId="2" fontId="22" fillId="0" borderId="25" xfId="1014" applyNumberFormat="1" applyFont="1" applyFill="1" applyBorder="1" applyAlignment="1">
      <alignment horizontal="center"/>
    </xf>
    <xf numFmtId="2" fontId="22" fillId="0" borderId="25" xfId="752" applyNumberFormat="1" applyFont="1" applyFill="1" applyBorder="1" applyAlignment="1">
      <alignment horizontal="center"/>
    </xf>
    <xf numFmtId="2" fontId="22" fillId="0" borderId="25" xfId="1022" applyNumberFormat="1" applyFont="1" applyFill="1" applyBorder="1" applyAlignment="1">
      <alignment horizontal="center"/>
    </xf>
    <xf numFmtId="2" fontId="22" fillId="0" borderId="25" xfId="1059" applyNumberFormat="1" applyFont="1" applyFill="1" applyBorder="1" applyAlignment="1">
      <alignment horizontal="center"/>
    </xf>
    <xf numFmtId="2" fontId="22" fillId="0" borderId="25" xfId="742" applyNumberFormat="1" applyFont="1" applyFill="1" applyBorder="1" applyAlignment="1">
      <alignment horizontal="center"/>
    </xf>
    <xf numFmtId="2" fontId="22" fillId="0" borderId="25" xfId="1013" applyNumberFormat="1" applyFont="1" applyFill="1" applyBorder="1" applyAlignment="1">
      <alignment horizontal="center"/>
    </xf>
    <xf numFmtId="2" fontId="22" fillId="0" borderId="25" xfId="1037" applyNumberFormat="1" applyFont="1" applyFill="1" applyBorder="1" applyAlignment="1">
      <alignment horizontal="center"/>
    </xf>
    <xf numFmtId="2" fontId="22" fillId="0" borderId="25" xfId="1042" applyNumberFormat="1" applyFont="1" applyFill="1" applyBorder="1" applyAlignment="1">
      <alignment horizontal="center"/>
    </xf>
    <xf numFmtId="2" fontId="22" fillId="0" borderId="25" xfId="1058" applyNumberFormat="1" applyFont="1" applyFill="1" applyBorder="1" applyAlignment="1">
      <alignment horizontal="center"/>
    </xf>
    <xf numFmtId="2" fontId="22" fillId="0" borderId="25" xfId="1019" applyNumberFormat="1" applyFont="1" applyFill="1" applyBorder="1" applyAlignment="1">
      <alignment horizontal="center"/>
    </xf>
    <xf numFmtId="2" fontId="22" fillId="0" borderId="25" xfId="743" applyNumberFormat="1" applyFont="1" applyFill="1" applyBorder="1" applyAlignment="1">
      <alignment horizontal="center"/>
    </xf>
    <xf numFmtId="2" fontId="22" fillId="0" borderId="25" xfId="744" applyNumberFormat="1" applyFont="1" applyFill="1" applyBorder="1" applyAlignment="1">
      <alignment horizontal="center"/>
    </xf>
    <xf numFmtId="2" fontId="22" fillId="0" borderId="25" xfId="1045" applyNumberFormat="1" applyFont="1" applyFill="1" applyBorder="1" applyAlignment="1">
      <alignment horizontal="center"/>
    </xf>
    <xf numFmtId="2" fontId="22" fillId="0" borderId="25" xfId="751" applyNumberFormat="1" applyFont="1" applyFill="1" applyBorder="1" applyAlignment="1">
      <alignment horizontal="center"/>
    </xf>
    <xf numFmtId="2" fontId="22" fillId="0" borderId="25" xfId="1023" applyNumberFormat="1" applyFont="1" applyFill="1" applyBorder="1" applyAlignment="1">
      <alignment horizontal="center"/>
    </xf>
    <xf numFmtId="2" fontId="22" fillId="0" borderId="25" xfId="1044" applyNumberFormat="1" applyFont="1" applyFill="1" applyBorder="1" applyAlignment="1">
      <alignment horizontal="center"/>
    </xf>
    <xf numFmtId="2" fontId="22" fillId="0" borderId="25" xfId="1061" applyNumberFormat="1" applyFont="1" applyFill="1" applyBorder="1" applyAlignment="1">
      <alignment horizontal="center"/>
    </xf>
    <xf numFmtId="2" fontId="22" fillId="0" borderId="25" xfId="1012" applyNumberFormat="1" applyFont="1" applyFill="1" applyBorder="1" applyAlignment="1">
      <alignment horizontal="center"/>
    </xf>
    <xf numFmtId="2" fontId="22" fillId="0" borderId="25" xfId="757" applyNumberFormat="1" applyFont="1" applyFill="1" applyBorder="1" applyAlignment="1">
      <alignment horizontal="center"/>
    </xf>
    <xf numFmtId="2" fontId="22" fillId="0" borderId="25" xfId="1031" applyNumberFormat="1" applyFont="1" applyFill="1" applyBorder="1" applyAlignment="1">
      <alignment horizontal="center"/>
    </xf>
    <xf numFmtId="2" fontId="22" fillId="0" borderId="25" xfId="1025" applyNumberFormat="1" applyFont="1" applyFill="1" applyBorder="1" applyAlignment="1">
      <alignment horizontal="center"/>
    </xf>
    <xf numFmtId="2" fontId="22" fillId="0" borderId="25" xfId="1050" applyNumberFormat="1" applyFont="1" applyFill="1" applyBorder="1" applyAlignment="1">
      <alignment horizontal="center"/>
    </xf>
    <xf numFmtId="10" fontId="0" fillId="0" borderId="0" xfId="0" applyNumberFormat="1" applyFill="1" applyBorder="1" applyAlignment="1">
      <alignment horizontal="center"/>
    </xf>
    <xf numFmtId="10" fontId="0" fillId="0" borderId="0" xfId="0" applyNumberFormat="1" applyFill="1" applyBorder="1" applyAlignment="1">
      <alignment wrapText="1"/>
    </xf>
    <xf numFmtId="0" fontId="0" fillId="0" borderId="31" xfId="0" applyFill="1" applyBorder="1" applyAlignment="1">
      <alignment horizontal="center"/>
    </xf>
    <xf numFmtId="0" fontId="194" fillId="0" borderId="0" xfId="483" applyFont="1" applyFill="1"/>
    <xf numFmtId="2" fontId="22" fillId="0" borderId="25" xfId="1062" applyNumberFormat="1" applyFont="1" applyFill="1" applyBorder="1" applyAlignment="1">
      <alignment horizontal="center"/>
    </xf>
    <xf numFmtId="2" fontId="22" fillId="0" borderId="25" xfId="1009" applyNumberFormat="1" applyFont="1" applyFill="1" applyBorder="1" applyAlignment="1">
      <alignment horizontal="center"/>
    </xf>
    <xf numFmtId="2" fontId="22" fillId="0" borderId="25" xfId="1060" applyNumberFormat="1" applyFont="1" applyFill="1" applyBorder="1" applyAlignment="1">
      <alignment horizontal="center"/>
    </xf>
    <xf numFmtId="2" fontId="22" fillId="0" borderId="25" xfId="611" applyNumberFormat="1" applyFont="1" applyFill="1" applyBorder="1" applyAlignment="1">
      <alignment horizontal="center"/>
    </xf>
    <xf numFmtId="2" fontId="22" fillId="0" borderId="25" xfId="577" applyNumberFormat="1" applyFont="1" applyFill="1" applyBorder="1" applyAlignment="1">
      <alignment horizontal="center"/>
    </xf>
    <xf numFmtId="2" fontId="22" fillId="0" borderId="25" xfId="709" applyNumberFormat="1" applyFont="1" applyFill="1" applyBorder="1" applyAlignment="1">
      <alignment horizontal="center"/>
    </xf>
    <xf numFmtId="2" fontId="22" fillId="0" borderId="25" xfId="507" applyNumberFormat="1" applyFont="1" applyFill="1" applyBorder="1" applyAlignment="1">
      <alignment horizontal="center"/>
    </xf>
    <xf numFmtId="2" fontId="22" fillId="0" borderId="25" xfId="708" applyNumberFormat="1" applyFont="1" applyFill="1" applyBorder="1" applyAlignment="1">
      <alignment horizontal="center"/>
    </xf>
    <xf numFmtId="2" fontId="22" fillId="0" borderId="25" xfId="647" applyNumberFormat="1" applyFont="1" applyFill="1" applyBorder="1" applyAlignment="1">
      <alignment horizontal="center"/>
    </xf>
    <xf numFmtId="2" fontId="22" fillId="0" borderId="25" xfId="474" applyNumberFormat="1" applyFont="1" applyFill="1" applyBorder="1" applyAlignment="1">
      <alignment horizontal="center"/>
    </xf>
    <xf numFmtId="0" fontId="37" fillId="0" borderId="29" xfId="0" applyFont="1" applyFill="1" applyBorder="1" applyAlignment="1">
      <alignment horizontal="center" wrapText="1"/>
    </xf>
    <xf numFmtId="10" fontId="0" fillId="0" borderId="27" xfId="0" applyNumberFormat="1" applyFill="1" applyBorder="1" applyAlignment="1">
      <alignment horizontal="center"/>
    </xf>
    <xf numFmtId="2" fontId="0" fillId="0" borderId="27" xfId="0" applyNumberFormat="1" applyFill="1" applyBorder="1" applyAlignment="1">
      <alignment horizontal="center"/>
    </xf>
    <xf numFmtId="2" fontId="22" fillId="0" borderId="25" xfId="609" applyNumberFormat="1" applyFont="1" applyFill="1" applyBorder="1" applyAlignment="1">
      <alignment horizontal="center"/>
    </xf>
    <xf numFmtId="2" fontId="22" fillId="0" borderId="25" xfId="589" applyNumberFormat="1" applyFont="1" applyFill="1" applyBorder="1" applyAlignment="1">
      <alignment horizontal="center"/>
    </xf>
    <xf numFmtId="2" fontId="22" fillId="0" borderId="25" xfId="560" applyNumberFormat="1" applyFont="1" applyFill="1" applyBorder="1" applyAlignment="1">
      <alignment horizontal="center"/>
    </xf>
    <xf numFmtId="2" fontId="22" fillId="0" borderId="25" xfId="673" applyNumberFormat="1" applyFont="1" applyFill="1" applyBorder="1" applyAlignment="1">
      <alignment horizontal="center"/>
    </xf>
    <xf numFmtId="2" fontId="22" fillId="0" borderId="25" xfId="573" applyNumberFormat="1" applyFont="1" applyFill="1" applyBorder="1" applyAlignment="1">
      <alignment horizontal="center"/>
    </xf>
    <xf numFmtId="2" fontId="22" fillId="0" borderId="25" xfId="595" applyNumberFormat="1" applyFont="1" applyFill="1" applyBorder="1" applyAlignment="1">
      <alignment horizontal="center"/>
    </xf>
    <xf numFmtId="2" fontId="22" fillId="0" borderId="25" xfId="568" applyNumberFormat="1" applyFont="1" applyFill="1" applyBorder="1" applyAlignment="1">
      <alignment horizontal="center"/>
    </xf>
    <xf numFmtId="2" fontId="22" fillId="0" borderId="25" xfId="585" applyNumberFormat="1" applyFont="1" applyFill="1" applyBorder="1" applyAlignment="1">
      <alignment horizontal="center"/>
    </xf>
    <xf numFmtId="2" fontId="22" fillId="0" borderId="25" xfId="605" applyNumberFormat="1" applyFont="1" applyFill="1" applyBorder="1" applyAlignment="1">
      <alignment horizontal="center"/>
    </xf>
    <xf numFmtId="2" fontId="22" fillId="0" borderId="25" xfId="601" applyNumberFormat="1" applyFont="1" applyFill="1" applyBorder="1" applyAlignment="1">
      <alignment horizontal="center"/>
    </xf>
    <xf numFmtId="2" fontId="22" fillId="0" borderId="25" xfId="562" applyNumberFormat="1" applyFont="1" applyFill="1" applyBorder="1" applyAlignment="1">
      <alignment horizontal="center"/>
    </xf>
    <xf numFmtId="2" fontId="22" fillId="0" borderId="25" xfId="587" applyNumberFormat="1" applyFont="1" applyFill="1" applyBorder="1" applyAlignment="1">
      <alignment horizontal="center"/>
    </xf>
    <xf numFmtId="2" fontId="22" fillId="0" borderId="25" xfId="583" applyNumberFormat="1" applyFont="1" applyFill="1" applyBorder="1" applyAlignment="1">
      <alignment horizontal="center"/>
    </xf>
    <xf numFmtId="2" fontId="22" fillId="0" borderId="25" xfId="552" applyNumberFormat="1" applyFont="1" applyFill="1" applyBorder="1" applyAlignment="1">
      <alignment horizontal="center"/>
    </xf>
    <xf numFmtId="2" fontId="22" fillId="0" borderId="25" xfId="550" applyNumberFormat="1" applyFont="1" applyFill="1" applyBorder="1" applyAlignment="1">
      <alignment horizontal="center"/>
    </xf>
    <xf numFmtId="2" fontId="22" fillId="0" borderId="25" xfId="556" applyNumberFormat="1" applyFont="1" applyFill="1" applyBorder="1" applyAlignment="1">
      <alignment horizontal="center"/>
    </xf>
    <xf numFmtId="2" fontId="22" fillId="0" borderId="25" xfId="558" applyNumberFormat="1" applyFont="1" applyFill="1" applyBorder="1" applyAlignment="1">
      <alignment horizontal="center"/>
    </xf>
    <xf numFmtId="2" fontId="22" fillId="0" borderId="25" xfId="575" applyNumberFormat="1" applyFont="1" applyFill="1" applyBorder="1" applyAlignment="1">
      <alignment horizontal="center"/>
    </xf>
    <xf numFmtId="2" fontId="22" fillId="0" borderId="25" xfId="581" applyNumberFormat="1" applyFont="1" applyFill="1" applyBorder="1" applyAlignment="1">
      <alignment horizontal="center"/>
    </xf>
    <xf numFmtId="2" fontId="22" fillId="0" borderId="25" xfId="597" applyNumberFormat="1" applyFont="1" applyFill="1" applyBorder="1" applyAlignment="1">
      <alignment horizontal="center"/>
    </xf>
    <xf numFmtId="0" fontId="37" fillId="0" borderId="1" xfId="0" applyFont="1" applyFill="1" applyBorder="1" applyAlignment="1">
      <alignment horizontal="center" wrapText="1"/>
    </xf>
    <xf numFmtId="0" fontId="22" fillId="0" borderId="0" xfId="619" applyFont="1" applyFill="1" applyBorder="1"/>
    <xf numFmtId="0" fontId="22" fillId="0" borderId="0" xfId="564" applyFont="1" applyFill="1" applyBorder="1"/>
    <xf numFmtId="0" fontId="0" fillId="0" borderId="32" xfId="0" applyFill="1" applyBorder="1" applyAlignment="1">
      <alignment horizontal="center"/>
    </xf>
    <xf numFmtId="0" fontId="22" fillId="0" borderId="0" xfId="613" applyFont="1" applyFill="1" applyBorder="1"/>
    <xf numFmtId="0" fontId="22" fillId="0" borderId="0" xfId="593" applyFont="1" applyFill="1" applyBorder="1"/>
    <xf numFmtId="0" fontId="22" fillId="0" borderId="0" xfId="571" applyFont="1" applyFill="1" applyBorder="1"/>
    <xf numFmtId="0" fontId="22" fillId="0" borderId="0" xfId="597" applyFont="1" applyFill="1" applyBorder="1"/>
    <xf numFmtId="0" fontId="22" fillId="0" borderId="0" xfId="568" applyFont="1" applyFill="1" applyBorder="1"/>
    <xf numFmtId="10" fontId="0" fillId="0" borderId="32" xfId="0" applyNumberFormat="1" applyFill="1" applyBorder="1"/>
    <xf numFmtId="10" fontId="0" fillId="0" borderId="26" xfId="0" applyNumberFormat="1" applyFill="1" applyBorder="1" applyAlignment="1">
      <alignment horizontal="center"/>
    </xf>
    <xf numFmtId="2" fontId="22" fillId="0" borderId="25" xfId="483" applyNumberFormat="1" applyFont="1" applyFill="1" applyBorder="1" applyAlignment="1">
      <alignment horizontal="center"/>
    </xf>
    <xf numFmtId="10" fontId="0" fillId="0" borderId="31" xfId="0" applyNumberFormat="1" applyFill="1" applyBorder="1" applyAlignment="1">
      <alignment horizontal="center"/>
    </xf>
    <xf numFmtId="2" fontId="22" fillId="0" borderId="25" xfId="519" applyNumberFormat="1" applyFont="1" applyFill="1" applyBorder="1" applyAlignment="1">
      <alignment horizontal="center"/>
    </xf>
    <xf numFmtId="2" fontId="22" fillId="0" borderId="25" xfId="497" applyNumberFormat="1" applyFont="1" applyFill="1" applyBorder="1" applyAlignment="1">
      <alignment horizontal="center"/>
    </xf>
    <xf numFmtId="2" fontId="0" fillId="0" borderId="25" xfId="0" applyNumberFormat="1" applyFill="1" applyBorder="1" applyAlignment="1">
      <alignment horizontal="center"/>
    </xf>
    <xf numFmtId="2" fontId="22" fillId="0" borderId="25" xfId="464" applyNumberFormat="1" applyFont="1" applyFill="1" applyBorder="1" applyAlignment="1">
      <alignment horizontal="center"/>
    </xf>
    <xf numFmtId="10" fontId="37" fillId="0" borderId="29" xfId="0" applyNumberFormat="1" applyFont="1" applyFill="1" applyBorder="1" applyAlignment="1">
      <alignment horizontal="center" wrapText="1"/>
    </xf>
    <xf numFmtId="2" fontId="22" fillId="0" borderId="25" xfId="517" applyNumberFormat="1" applyFont="1" applyFill="1" applyBorder="1" applyAlignment="1">
      <alignment horizontal="center"/>
    </xf>
    <xf numFmtId="2" fontId="22" fillId="0" borderId="25" xfId="625" applyNumberFormat="1" applyFont="1" applyFill="1" applyBorder="1" applyAlignment="1">
      <alignment horizontal="center"/>
    </xf>
    <xf numFmtId="10" fontId="0" fillId="0" borderId="32" xfId="0" applyNumberFormat="1" applyFill="1" applyBorder="1" applyAlignment="1">
      <alignment horizontal="center"/>
    </xf>
    <xf numFmtId="2" fontId="22" fillId="0" borderId="25" xfId="637" applyNumberFormat="1" applyFont="1" applyFill="1" applyBorder="1" applyAlignment="1">
      <alignment horizontal="center"/>
    </xf>
    <xf numFmtId="2" fontId="22" fillId="0" borderId="25" xfId="653" applyNumberFormat="1" applyFont="1" applyFill="1" applyBorder="1" applyAlignment="1">
      <alignment horizontal="center"/>
    </xf>
    <xf numFmtId="2" fontId="22" fillId="0" borderId="25" xfId="735" applyNumberFormat="1" applyFont="1" applyFill="1" applyBorder="1" applyAlignment="1">
      <alignment horizontal="center"/>
    </xf>
    <xf numFmtId="2" fontId="22" fillId="0" borderId="25" xfId="739" applyNumberFormat="1" applyFont="1" applyFill="1" applyBorder="1" applyAlignment="1">
      <alignment horizontal="center"/>
    </xf>
    <xf numFmtId="2" fontId="22" fillId="0" borderId="25" xfId="528" applyNumberFormat="1" applyFont="1" applyFill="1" applyBorder="1" applyAlignment="1">
      <alignment horizontal="center"/>
    </xf>
    <xf numFmtId="2" fontId="22" fillId="0" borderId="25" xfId="718" applyNumberFormat="1" applyFont="1" applyFill="1" applyBorder="1" applyAlignment="1">
      <alignment horizontal="center"/>
    </xf>
    <xf numFmtId="2" fontId="22" fillId="0" borderId="25" xfId="711" applyNumberFormat="1" applyFont="1" applyFill="1" applyBorder="1" applyAlignment="1">
      <alignment horizontal="center"/>
    </xf>
    <xf numFmtId="2" fontId="22" fillId="0" borderId="25" xfId="671" applyNumberFormat="1" applyFont="1" applyFill="1" applyBorder="1" applyAlignment="1">
      <alignment horizontal="center"/>
    </xf>
    <xf numFmtId="2" fontId="22" fillId="0" borderId="25" xfId="657" applyNumberFormat="1" applyFont="1" applyFill="1" applyBorder="1" applyAlignment="1">
      <alignment horizontal="center"/>
    </xf>
    <xf numFmtId="2" fontId="22" fillId="0" borderId="25" xfId="623" applyNumberFormat="1" applyFont="1" applyFill="1" applyBorder="1" applyAlignment="1">
      <alignment horizontal="center"/>
    </xf>
    <xf numFmtId="2" fontId="22" fillId="0" borderId="25" xfId="521" applyNumberFormat="1" applyFont="1" applyFill="1" applyBorder="1" applyAlignment="1">
      <alignment horizontal="center"/>
    </xf>
    <xf numFmtId="10" fontId="0" fillId="0" borderId="28" xfId="0" applyNumberFormat="1" applyFill="1" applyBorder="1" applyAlignment="1">
      <alignment horizontal="center"/>
    </xf>
    <xf numFmtId="2" fontId="22" fillId="0" borderId="25" xfId="727" applyNumberFormat="1" applyFont="1" applyFill="1" applyBorder="1" applyAlignment="1">
      <alignment horizontal="center"/>
    </xf>
    <xf numFmtId="2" fontId="22" fillId="0" borderId="25" xfId="621" applyNumberFormat="1" applyFont="1" applyFill="1" applyBorder="1" applyAlignment="1">
      <alignment horizontal="center"/>
    </xf>
    <xf numFmtId="2" fontId="22" fillId="0" borderId="25" xfId="719" applyNumberFormat="1" applyFont="1" applyFill="1" applyBorder="1" applyAlignment="1">
      <alignment horizontal="center"/>
    </xf>
    <xf numFmtId="10" fontId="0" fillId="0" borderId="25" xfId="0" applyNumberFormat="1" applyFill="1" applyBorder="1" applyAlignment="1">
      <alignment horizontal="center"/>
    </xf>
    <xf numFmtId="2" fontId="22" fillId="0" borderId="25" xfId="529" applyNumberFormat="1" applyFont="1" applyFill="1" applyBorder="1" applyAlignment="1">
      <alignment horizontal="center"/>
    </xf>
    <xf numFmtId="0" fontId="0" fillId="0" borderId="26" xfId="0" applyFill="1" applyBorder="1" applyAlignment="1">
      <alignment horizontal="center"/>
    </xf>
    <xf numFmtId="2" fontId="22" fillId="0" borderId="25" xfId="655" applyNumberFormat="1" applyFont="1" applyFill="1" applyBorder="1" applyAlignment="1">
      <alignment horizontal="center"/>
    </xf>
    <xf numFmtId="0" fontId="22" fillId="0" borderId="0" xfId="533" applyFont="1" applyFill="1" applyBorder="1"/>
    <xf numFmtId="2" fontId="22" fillId="0" borderId="25" xfId="629" applyNumberFormat="1" applyFont="1" applyFill="1" applyBorder="1" applyAlignment="1">
      <alignment horizontal="center"/>
    </xf>
    <xf numFmtId="2" fontId="22" fillId="0" borderId="25" xfId="493" applyNumberFormat="1" applyFont="1" applyFill="1" applyBorder="1" applyAlignment="1">
      <alignment horizontal="center"/>
    </xf>
    <xf numFmtId="0" fontId="22" fillId="0" borderId="0" xfId="546" applyFont="1" applyFill="1" applyBorder="1"/>
    <xf numFmtId="2" fontId="22" fillId="0" borderId="25" xfId="503" applyNumberFormat="1" applyFont="1" applyFill="1" applyBorder="1" applyAlignment="1">
      <alignment horizontal="center"/>
    </xf>
    <xf numFmtId="10" fontId="37" fillId="0" borderId="1" xfId="0" applyNumberFormat="1" applyFont="1" applyFill="1" applyBorder="1" applyAlignment="1">
      <alignment horizontal="center" wrapText="1"/>
    </xf>
    <xf numFmtId="0" fontId="0" fillId="0" borderId="25" xfId="0" applyFill="1" applyBorder="1" applyAlignment="1">
      <alignment horizontal="center"/>
    </xf>
    <xf numFmtId="10" fontId="37" fillId="0" borderId="22" xfId="0" applyNumberFormat="1" applyFont="1" applyFill="1" applyBorder="1" applyAlignment="1">
      <alignment horizontal="center" wrapText="1"/>
    </xf>
    <xf numFmtId="2" fontId="22" fillId="0" borderId="25" xfId="740" applyNumberFormat="1" applyFont="1" applyFill="1" applyBorder="1" applyAlignment="1">
      <alignment horizontal="center"/>
    </xf>
    <xf numFmtId="2" fontId="22" fillId="0" borderId="25" xfId="716" applyNumberFormat="1" applyFont="1" applyFill="1" applyBorder="1" applyAlignment="1">
      <alignment horizontal="center"/>
    </xf>
    <xf numFmtId="2" fontId="22" fillId="0" borderId="25" xfId="495" applyNumberFormat="1" applyFont="1" applyFill="1" applyBorder="1" applyAlignment="1">
      <alignment horizontal="center"/>
    </xf>
    <xf numFmtId="2" fontId="22" fillId="0" borderId="25" xfId="548" applyNumberFormat="1" applyFont="1" applyFill="1" applyBorder="1" applyAlignment="1">
      <alignment horizontal="center"/>
    </xf>
    <xf numFmtId="2" fontId="22" fillId="0" borderId="25" xfId="649" applyNumberFormat="1" applyFont="1" applyFill="1" applyBorder="1" applyAlignment="1">
      <alignment horizontal="center"/>
    </xf>
    <xf numFmtId="0" fontId="0" fillId="0" borderId="28" xfId="0" applyFill="1" applyBorder="1" applyAlignment="1">
      <alignment horizontal="center"/>
    </xf>
    <xf numFmtId="0" fontId="0" fillId="0" borderId="27" xfId="0" applyFill="1" applyBorder="1" applyAlignment="1">
      <alignment horizontal="center"/>
    </xf>
    <xf numFmtId="2" fontId="22" fillId="0" borderId="25" xfId="705" applyNumberFormat="1" applyFont="1" applyFill="1" applyBorder="1" applyAlignment="1">
      <alignment horizontal="center"/>
    </xf>
    <xf numFmtId="0" fontId="37" fillId="0" borderId="22" xfId="0" applyFont="1" applyFill="1" applyBorder="1" applyAlignment="1">
      <alignment horizontal="center" wrapText="1"/>
    </xf>
    <xf numFmtId="2" fontId="22" fillId="0" borderId="25" xfId="714" applyNumberFormat="1" applyFont="1" applyFill="1" applyBorder="1" applyAlignment="1">
      <alignment horizontal="center"/>
    </xf>
    <xf numFmtId="2" fontId="22" fillId="0" borderId="25" xfId="632" applyNumberFormat="1" applyFont="1" applyFill="1" applyBorder="1" applyAlignment="1">
      <alignment horizontal="center"/>
    </xf>
    <xf numFmtId="2" fontId="22" fillId="0" borderId="25" xfId="525" applyNumberFormat="1" applyFont="1" applyFill="1" applyBorder="1" applyAlignment="1">
      <alignment horizontal="center"/>
    </xf>
    <xf numFmtId="2" fontId="22" fillId="0" borderId="25" xfId="706" applyNumberFormat="1" applyFont="1" applyFill="1" applyBorder="1" applyAlignment="1">
      <alignment horizontal="center"/>
    </xf>
    <xf numFmtId="2" fontId="22" fillId="0" borderId="25" xfId="533" applyNumberFormat="1" applyFont="1" applyFill="1" applyBorder="1" applyAlignment="1">
      <alignment horizontal="center"/>
    </xf>
    <xf numFmtId="2" fontId="22" fillId="0" borderId="25" xfId="738" applyNumberFormat="1" applyFont="1" applyFill="1" applyBorder="1" applyAlignment="1">
      <alignment horizontal="center"/>
    </xf>
    <xf numFmtId="2" fontId="22" fillId="0" borderId="25" xfId="478" applyNumberFormat="1" applyFont="1" applyFill="1" applyBorder="1" applyAlignment="1">
      <alignment horizontal="center"/>
    </xf>
    <xf numFmtId="2" fontId="22" fillId="0" borderId="25" xfId="515" applyNumberFormat="1" applyFont="1" applyFill="1" applyBorder="1" applyAlignment="1">
      <alignment horizontal="center"/>
    </xf>
    <xf numFmtId="2" fontId="22" fillId="0" borderId="25" xfId="645" applyNumberFormat="1" applyFont="1" applyFill="1" applyBorder="1" applyAlignment="1">
      <alignment horizontal="center"/>
    </xf>
    <xf numFmtId="0" fontId="0" fillId="0" borderId="32" xfId="0" applyFill="1" applyBorder="1"/>
    <xf numFmtId="0" fontId="0" fillId="0" borderId="0" xfId="0" applyAlignment="1">
      <alignment horizontal="center"/>
    </xf>
    <xf numFmtId="10" fontId="0" fillId="56" borderId="0" xfId="0" applyNumberFormat="1" applyFill="1"/>
    <xf numFmtId="2" fontId="0" fillId="0" borderId="0" xfId="0" applyNumberFormat="1" applyFill="1" applyBorder="1"/>
    <xf numFmtId="0" fontId="37" fillId="56" borderId="0" xfId="0" applyFont="1" applyFill="1"/>
    <xf numFmtId="0" fontId="0" fillId="56" borderId="0" xfId="0" applyFill="1"/>
    <xf numFmtId="0" fontId="0" fillId="0" borderId="0" xfId="0"/>
    <xf numFmtId="2" fontId="0" fillId="0" borderId="0" xfId="0" applyNumberFormat="1"/>
    <xf numFmtId="10" fontId="0" fillId="0" borderId="0" xfId="0" applyNumberFormat="1"/>
    <xf numFmtId="0" fontId="22" fillId="0" borderId="0" xfId="519" applyFont="1" applyFill="1"/>
    <xf numFmtId="0" fontId="41" fillId="0" borderId="0" xfId="483" applyFont="1" applyFill="1"/>
    <xf numFmtId="0" fontId="3" fillId="0" borderId="0" xfId="483" applyFill="1"/>
    <xf numFmtId="236" fontId="22" fillId="0" borderId="0" xfId="483" applyNumberFormat="1" applyFont="1" applyFill="1"/>
    <xf numFmtId="0" fontId="193" fillId="0" borderId="0" xfId="483" applyFont="1" applyFill="1"/>
    <xf numFmtId="0" fontId="39" fillId="0" borderId="0" xfId="0" applyFont="1"/>
    <xf numFmtId="0" fontId="0" fillId="56" borderId="0" xfId="0" applyFill="1"/>
    <xf numFmtId="0" fontId="37" fillId="56" borderId="0" xfId="0" applyFont="1" applyFill="1"/>
    <xf numFmtId="0" fontId="22" fillId="0" borderId="0" xfId="483" applyFont="1" applyFill="1"/>
    <xf numFmtId="0" fontId="0" fillId="0" borderId="0" xfId="0"/>
    <xf numFmtId="0" fontId="0" fillId="0" borderId="1" xfId="0" applyFill="1" applyBorder="1"/>
    <xf numFmtId="0" fontId="37" fillId="0" borderId="22" xfId="0" applyFont="1" applyFill="1" applyBorder="1" applyAlignment="1">
      <alignment horizontal="center" wrapText="1"/>
    </xf>
    <xf numFmtId="10" fontId="37" fillId="0" borderId="22" xfId="0" applyNumberFormat="1" applyFont="1" applyFill="1" applyBorder="1" applyAlignment="1">
      <alignment horizontal="center" wrapText="1"/>
    </xf>
    <xf numFmtId="0" fontId="37" fillId="24" borderId="29" xfId="0" applyFont="1" applyFill="1" applyBorder="1" applyAlignment="1">
      <alignment horizontal="center" wrapText="1"/>
    </xf>
    <xf numFmtId="14" fontId="37" fillId="0" borderId="22" xfId="0" applyNumberFormat="1" applyFont="1" applyBorder="1" applyAlignment="1">
      <alignment horizontal="center" wrapText="1"/>
    </xf>
    <xf numFmtId="0" fontId="37" fillId="24" borderId="22" xfId="0" applyFont="1" applyFill="1" applyBorder="1" applyAlignment="1">
      <alignment horizontal="center" wrapText="1"/>
    </xf>
    <xf numFmtId="173" fontId="3" fillId="0" borderId="0" xfId="10118"/>
    <xf numFmtId="0" fontId="0" fillId="0" borderId="1" xfId="0" applyFill="1" applyBorder="1" applyAlignment="1">
      <alignment horizontal="center"/>
    </xf>
    <xf numFmtId="0" fontId="197" fillId="0" borderId="0" xfId="33111" applyAlignment="1">
      <alignment horizontal="center"/>
    </xf>
    <xf numFmtId="2" fontId="22" fillId="0" borderId="25" xfId="1051" applyNumberFormat="1" applyFont="1" applyFill="1" applyBorder="1" applyAlignment="1">
      <alignment horizontal="center"/>
    </xf>
    <xf numFmtId="0" fontId="0" fillId="0" borderId="32" xfId="0" applyFill="1" applyBorder="1" applyAlignment="1">
      <alignment horizontal="left"/>
    </xf>
    <xf numFmtId="1" fontId="0" fillId="0" borderId="1" xfId="0" applyNumberFormat="1" applyFill="1" applyBorder="1"/>
    <xf numFmtId="237" fontId="0" fillId="0" borderId="1" xfId="0" applyNumberFormat="1" applyFill="1" applyBorder="1"/>
    <xf numFmtId="10" fontId="0" fillId="0" borderId="23" xfId="2012" applyNumberFormat="1" applyFont="1" applyBorder="1" applyAlignment="1">
      <alignment horizontal="center"/>
    </xf>
    <xf numFmtId="0" fontId="0" fillId="0" borderId="23" xfId="0" applyBorder="1" applyAlignment="1">
      <alignment horizontal="center"/>
    </xf>
    <xf numFmtId="2" fontId="22" fillId="0" borderId="30" xfId="3026" applyNumberFormat="1" applyFont="1" applyFill="1" applyBorder="1" applyAlignment="1">
      <alignment horizontal="center"/>
    </xf>
    <xf numFmtId="0" fontId="0" fillId="0" borderId="24" xfId="0" applyBorder="1" applyAlignment="1">
      <alignment horizontal="center"/>
    </xf>
    <xf numFmtId="14" fontId="0" fillId="0" borderId="24" xfId="0" applyNumberFormat="1" applyBorder="1" applyAlignment="1">
      <alignment horizontal="center"/>
    </xf>
    <xf numFmtId="10" fontId="0" fillId="0" borderId="25" xfId="2012" applyNumberFormat="1" applyFont="1" applyBorder="1" applyAlignment="1">
      <alignment horizontal="center"/>
    </xf>
    <xf numFmtId="0" fontId="0" fillId="0" borderId="25" xfId="0" applyBorder="1" applyAlignment="1">
      <alignment horizontal="center"/>
    </xf>
    <xf numFmtId="2" fontId="22" fillId="0" borderId="31" xfId="3051" applyNumberFormat="1" applyFont="1" applyFill="1" applyBorder="1" applyAlignment="1">
      <alignment horizontal="center"/>
    </xf>
    <xf numFmtId="0" fontId="0" fillId="0" borderId="26" xfId="0" applyBorder="1" applyAlignment="1">
      <alignment horizontal="center"/>
    </xf>
    <xf numFmtId="14" fontId="0" fillId="0" borderId="26" xfId="0" applyNumberFormat="1" applyBorder="1" applyAlignment="1">
      <alignment horizontal="center"/>
    </xf>
    <xf numFmtId="2" fontId="22" fillId="0" borderId="31" xfId="3061" applyNumberFormat="1" applyFont="1" applyFill="1" applyBorder="1" applyAlignment="1">
      <alignment horizontal="center"/>
    </xf>
    <xf numFmtId="2" fontId="22" fillId="0" borderId="31" xfId="3042" applyNumberFormat="1" applyFont="1" applyFill="1" applyBorder="1" applyAlignment="1">
      <alignment horizontal="center"/>
    </xf>
    <xf numFmtId="2" fontId="22" fillId="0" borderId="31" xfId="3030" applyNumberFormat="1" applyFont="1" applyFill="1" applyBorder="1" applyAlignment="1">
      <alignment horizontal="center"/>
    </xf>
    <xf numFmtId="2" fontId="22" fillId="0" borderId="31" xfId="3037" applyNumberFormat="1" applyFont="1" applyFill="1" applyBorder="1" applyAlignment="1">
      <alignment horizontal="center"/>
    </xf>
    <xf numFmtId="2" fontId="22" fillId="0" borderId="31" xfId="3036" applyNumberFormat="1" applyFont="1" applyFill="1" applyBorder="1" applyAlignment="1">
      <alignment horizontal="center"/>
    </xf>
    <xf numFmtId="2" fontId="22" fillId="0" borderId="31" xfId="3053" applyNumberFormat="1" applyFont="1" applyFill="1" applyBorder="1" applyAlignment="1">
      <alignment horizontal="center"/>
    </xf>
    <xf numFmtId="2" fontId="22" fillId="0" borderId="31" xfId="3038" applyNumberFormat="1" applyFont="1" applyFill="1" applyBorder="1" applyAlignment="1">
      <alignment horizontal="center"/>
    </xf>
    <xf numFmtId="2" fontId="22" fillId="0" borderId="31" xfId="3035" applyNumberFormat="1" applyFont="1" applyFill="1" applyBorder="1" applyAlignment="1">
      <alignment horizontal="center"/>
    </xf>
    <xf numFmtId="2" fontId="22" fillId="0" borderId="31" xfId="3054" applyNumberFormat="1" applyFont="1" applyFill="1" applyBorder="1" applyAlignment="1">
      <alignment horizontal="center"/>
    </xf>
    <xf numFmtId="2" fontId="22" fillId="0" borderId="31" xfId="3058" applyNumberFormat="1" applyFont="1" applyFill="1" applyBorder="1" applyAlignment="1">
      <alignment horizontal="center"/>
    </xf>
    <xf numFmtId="2" fontId="22" fillId="0" borderId="31" xfId="3063" applyNumberFormat="1" applyFont="1" applyFill="1" applyBorder="1" applyAlignment="1">
      <alignment horizontal="center"/>
    </xf>
    <xf numFmtId="2" fontId="22" fillId="0" borderId="31" xfId="3044" applyNumberFormat="1" applyFont="1" applyFill="1" applyBorder="1" applyAlignment="1">
      <alignment horizontal="center"/>
    </xf>
    <xf numFmtId="2" fontId="22" fillId="0" borderId="31" xfId="3052" applyNumberFormat="1" applyFont="1" applyFill="1" applyBorder="1" applyAlignment="1">
      <alignment horizontal="center"/>
    </xf>
    <xf numFmtId="2" fontId="22" fillId="0" borderId="31" xfId="3039" applyNumberFormat="1" applyFont="1" applyFill="1" applyBorder="1" applyAlignment="1">
      <alignment horizontal="center"/>
    </xf>
    <xf numFmtId="2" fontId="22" fillId="0" borderId="31" xfId="3033" applyNumberFormat="1" applyFont="1" applyFill="1" applyBorder="1" applyAlignment="1">
      <alignment horizontal="center"/>
    </xf>
    <xf numFmtId="2" fontId="22" fillId="0" borderId="31" xfId="3055" applyNumberFormat="1" applyFont="1" applyFill="1" applyBorder="1" applyAlignment="1">
      <alignment horizontal="center"/>
    </xf>
    <xf numFmtId="2" fontId="22" fillId="0" borderId="31" xfId="3027" applyNumberFormat="1" applyFont="1" applyFill="1" applyBorder="1" applyAlignment="1">
      <alignment horizontal="center"/>
    </xf>
    <xf numFmtId="2" fontId="22" fillId="0" borderId="31" xfId="3050" applyNumberFormat="1" applyFont="1" applyFill="1" applyBorder="1" applyAlignment="1">
      <alignment horizontal="center"/>
    </xf>
    <xf numFmtId="2" fontId="22" fillId="0" borderId="31" xfId="3040" applyNumberFormat="1" applyFont="1" applyFill="1" applyBorder="1" applyAlignment="1">
      <alignment horizontal="center"/>
    </xf>
    <xf numFmtId="2" fontId="22" fillId="0" borderId="31" xfId="3032" applyNumberFormat="1" applyFont="1" applyFill="1" applyBorder="1" applyAlignment="1">
      <alignment horizontal="center"/>
    </xf>
    <xf numFmtId="2" fontId="22" fillId="0" borderId="31" xfId="3056" applyNumberFormat="1" applyFont="1" applyFill="1" applyBorder="1" applyAlignment="1">
      <alignment horizontal="center"/>
    </xf>
    <xf numFmtId="2" fontId="22" fillId="0" borderId="31" xfId="3047" applyNumberFormat="1" applyFont="1" applyFill="1" applyBorder="1" applyAlignment="1">
      <alignment horizontal="center"/>
    </xf>
    <xf numFmtId="2" fontId="22" fillId="0" borderId="31" xfId="3041" applyNumberFormat="1" applyFont="1" applyFill="1" applyBorder="1" applyAlignment="1">
      <alignment horizontal="center"/>
    </xf>
    <xf numFmtId="2" fontId="22" fillId="0" borderId="31" xfId="3031" applyNumberFormat="1" applyFont="1" applyFill="1" applyBorder="1" applyAlignment="1">
      <alignment horizontal="center"/>
    </xf>
    <xf numFmtId="2" fontId="0" fillId="0" borderId="31" xfId="0" applyNumberFormat="1" applyBorder="1" applyAlignment="1">
      <alignment horizontal="center"/>
    </xf>
    <xf numFmtId="2" fontId="22" fillId="0" borderId="31" xfId="741" applyNumberFormat="1" applyFont="1" applyFill="1" applyBorder="1" applyAlignment="1">
      <alignment horizontal="center"/>
    </xf>
    <xf numFmtId="2" fontId="22" fillId="0" borderId="31" xfId="742" applyNumberFormat="1" applyFont="1" applyFill="1" applyBorder="1" applyAlignment="1">
      <alignment horizontal="center"/>
    </xf>
    <xf numFmtId="2" fontId="22" fillId="0" borderId="31" xfId="743" applyNumberFormat="1" applyFont="1" applyFill="1" applyBorder="1" applyAlignment="1">
      <alignment horizontal="center"/>
    </xf>
    <xf numFmtId="2" fontId="22" fillId="0" borderId="31" xfId="744" applyNumberFormat="1" applyFont="1" applyFill="1" applyBorder="1" applyAlignment="1">
      <alignment horizontal="center"/>
    </xf>
    <xf numFmtId="2" fontId="22" fillId="0" borderId="31" xfId="751" applyNumberFormat="1" applyFont="1" applyFill="1" applyBorder="1" applyAlignment="1">
      <alignment horizontal="center"/>
    </xf>
    <xf numFmtId="2" fontId="22" fillId="0" borderId="31" xfId="752" applyNumberFormat="1" applyFont="1" applyFill="1" applyBorder="1" applyAlignment="1">
      <alignment horizontal="center"/>
    </xf>
    <xf numFmtId="2" fontId="22" fillId="0" borderId="31" xfId="753" applyNumberFormat="1" applyFont="1" applyFill="1" applyBorder="1" applyAlignment="1">
      <alignment horizontal="center"/>
    </xf>
    <xf numFmtId="2" fontId="22" fillId="0" borderId="31" xfId="757" applyNumberFormat="1" applyFont="1" applyFill="1" applyBorder="1" applyAlignment="1">
      <alignment horizontal="center"/>
    </xf>
    <xf numFmtId="2" fontId="22" fillId="0" borderId="31" xfId="1022" applyNumberFormat="1" applyFont="1" applyFill="1" applyBorder="1" applyAlignment="1">
      <alignment horizontal="center"/>
    </xf>
    <xf numFmtId="2" fontId="22" fillId="0" borderId="31" xfId="1047" applyNumberFormat="1" applyFont="1" applyFill="1" applyBorder="1" applyAlignment="1">
      <alignment horizontal="center"/>
    </xf>
    <xf numFmtId="2" fontId="22" fillId="0" borderId="31" xfId="1028" applyNumberFormat="1" applyFont="1" applyFill="1" applyBorder="1" applyAlignment="1">
      <alignment horizontal="center"/>
    </xf>
    <xf numFmtId="2" fontId="22" fillId="0" borderId="31" xfId="1037" applyNumberFormat="1" applyFont="1" applyFill="1" applyBorder="1" applyAlignment="1">
      <alignment horizontal="center"/>
    </xf>
    <xf numFmtId="2" fontId="22" fillId="0" borderId="31" xfId="1060" applyNumberFormat="1" applyFont="1" applyFill="1" applyBorder="1" applyAlignment="1">
      <alignment horizontal="center"/>
    </xf>
    <xf numFmtId="2" fontId="22" fillId="0" borderId="31" xfId="1031" applyNumberFormat="1" applyFont="1" applyFill="1" applyBorder="1" applyAlignment="1">
      <alignment horizontal="center"/>
    </xf>
    <xf numFmtId="2" fontId="22" fillId="0" borderId="31" xfId="1012" applyNumberFormat="1" applyFont="1" applyFill="1" applyBorder="1" applyAlignment="1">
      <alignment horizontal="center"/>
    </xf>
    <xf numFmtId="2" fontId="22" fillId="0" borderId="31" xfId="1009" applyNumberFormat="1" applyFont="1" applyFill="1" applyBorder="1" applyAlignment="1">
      <alignment horizontal="center"/>
    </xf>
    <xf numFmtId="2" fontId="22" fillId="0" borderId="31" xfId="1019" applyNumberFormat="1" applyFont="1" applyFill="1" applyBorder="1" applyAlignment="1">
      <alignment horizontal="center"/>
    </xf>
    <xf numFmtId="2" fontId="22" fillId="0" borderId="31" xfId="1015" applyNumberFormat="1" applyFont="1" applyFill="1" applyBorder="1" applyAlignment="1">
      <alignment horizontal="center"/>
    </xf>
    <xf numFmtId="2" fontId="22" fillId="0" borderId="31" xfId="1027" applyNumberFormat="1" applyFont="1" applyFill="1" applyBorder="1" applyAlignment="1">
      <alignment horizontal="center"/>
    </xf>
    <xf numFmtId="2" fontId="22" fillId="0" borderId="31" xfId="1020" applyNumberFormat="1" applyFont="1" applyFill="1" applyBorder="1" applyAlignment="1">
      <alignment horizontal="center"/>
    </xf>
    <xf numFmtId="2" fontId="22" fillId="0" borderId="31" xfId="1024" applyNumberFormat="1" applyFont="1" applyFill="1" applyBorder="1" applyAlignment="1">
      <alignment horizontal="center"/>
    </xf>
    <xf numFmtId="2" fontId="22" fillId="0" borderId="31" xfId="1029" applyNumberFormat="1" applyFont="1" applyFill="1" applyBorder="1" applyAlignment="1">
      <alignment horizontal="center"/>
    </xf>
    <xf numFmtId="2" fontId="22" fillId="0" borderId="31" xfId="1046" applyNumberFormat="1" applyFont="1" applyFill="1" applyBorder="1" applyAlignment="1">
      <alignment horizontal="center"/>
    </xf>
    <xf numFmtId="2" fontId="22" fillId="0" borderId="31" xfId="1023" applyNumberFormat="1" applyFont="1" applyFill="1" applyBorder="1" applyAlignment="1">
      <alignment horizontal="center"/>
    </xf>
    <xf numFmtId="2" fontId="22" fillId="0" borderId="31" xfId="1044" applyNumberFormat="1" applyFont="1" applyFill="1" applyBorder="1" applyAlignment="1">
      <alignment horizontal="center"/>
    </xf>
    <xf numFmtId="2" fontId="22" fillId="0" borderId="31" xfId="1045" applyNumberFormat="1" applyFont="1" applyFill="1" applyBorder="1" applyAlignment="1">
      <alignment horizontal="center"/>
    </xf>
    <xf numFmtId="2" fontId="22" fillId="0" borderId="31" xfId="1051" applyNumberFormat="1" applyFont="1" applyFill="1" applyBorder="1" applyAlignment="1">
      <alignment horizontal="center"/>
    </xf>
    <xf numFmtId="2" fontId="22" fillId="0" borderId="31" xfId="1025" applyNumberFormat="1" applyFont="1" applyFill="1" applyBorder="1" applyAlignment="1">
      <alignment horizontal="center"/>
    </xf>
    <xf numFmtId="2" fontId="22" fillId="0" borderId="31" xfId="1013" applyNumberFormat="1" applyFont="1" applyFill="1" applyBorder="1" applyAlignment="1">
      <alignment horizontal="center"/>
    </xf>
    <xf numFmtId="2" fontId="22" fillId="0" borderId="31" xfId="1042" applyNumberFormat="1" applyFont="1" applyFill="1" applyBorder="1" applyAlignment="1">
      <alignment horizontal="center"/>
    </xf>
    <xf numFmtId="2" fontId="22" fillId="0" borderId="31" xfId="1058" applyNumberFormat="1" applyFont="1" applyFill="1" applyBorder="1" applyAlignment="1">
      <alignment horizontal="center"/>
    </xf>
    <xf numFmtId="2" fontId="22" fillId="0" borderId="31" xfId="1062" applyNumberFormat="1" applyFont="1" applyFill="1" applyBorder="1" applyAlignment="1">
      <alignment horizontal="center"/>
    </xf>
    <xf numFmtId="2" fontId="22" fillId="0" borderId="31" xfId="1061" applyNumberFormat="1" applyFont="1" applyFill="1" applyBorder="1" applyAlignment="1">
      <alignment horizontal="center"/>
    </xf>
    <xf numFmtId="2" fontId="22" fillId="0" borderId="31" xfId="1050" applyNumberFormat="1" applyFont="1" applyFill="1" applyBorder="1" applyAlignment="1">
      <alignment horizontal="center"/>
    </xf>
    <xf numFmtId="2" fontId="22" fillId="0" borderId="31" xfId="1059" applyNumberFormat="1" applyFont="1" applyFill="1" applyBorder="1" applyAlignment="1">
      <alignment horizontal="center"/>
    </xf>
    <xf numFmtId="2" fontId="22" fillId="0" borderId="31" xfId="1014" applyNumberFormat="1" applyFont="1" applyFill="1" applyBorder="1" applyAlignment="1">
      <alignment horizontal="center"/>
    </xf>
    <xf numFmtId="2" fontId="22" fillId="24" borderId="31" xfId="705" applyNumberFormat="1" applyFont="1" applyFill="1" applyBorder="1" applyAlignment="1">
      <alignment horizontal="center"/>
    </xf>
    <xf numFmtId="0" fontId="0" fillId="24" borderId="26" xfId="0" applyFill="1" applyBorder="1" applyAlignment="1">
      <alignment horizontal="center"/>
    </xf>
    <xf numFmtId="2" fontId="22" fillId="24" borderId="31" xfId="706" applyNumberFormat="1" applyFont="1" applyFill="1" applyBorder="1" applyAlignment="1">
      <alignment horizontal="center"/>
    </xf>
    <xf numFmtId="0" fontId="0" fillId="24" borderId="25" xfId="0" applyFill="1" applyBorder="1" applyAlignment="1">
      <alignment horizontal="center"/>
    </xf>
    <xf numFmtId="2" fontId="22" fillId="24" borderId="31" xfId="708" applyNumberFormat="1" applyFont="1" applyFill="1" applyBorder="1" applyAlignment="1">
      <alignment horizontal="center"/>
    </xf>
    <xf numFmtId="2" fontId="22" fillId="24" borderId="31" xfId="709" applyNumberFormat="1" applyFont="1" applyFill="1" applyBorder="1" applyAlignment="1">
      <alignment horizontal="center"/>
    </xf>
    <xf numFmtId="2" fontId="22" fillId="24" borderId="31" xfId="711" applyNumberFormat="1" applyFont="1" applyFill="1" applyBorder="1" applyAlignment="1">
      <alignment horizontal="center"/>
    </xf>
    <xf numFmtId="2" fontId="22" fillId="24" borderId="31" xfId="714" applyNumberFormat="1" applyFont="1" applyFill="1" applyBorder="1" applyAlignment="1">
      <alignment horizontal="center"/>
    </xf>
    <xf numFmtId="2" fontId="22" fillId="24" borderId="31" xfId="716" applyNumberFormat="1" applyFont="1" applyFill="1" applyBorder="1" applyAlignment="1">
      <alignment horizontal="center"/>
    </xf>
    <xf numFmtId="2" fontId="22" fillId="24" borderId="31" xfId="718" applyNumberFormat="1" applyFont="1" applyFill="1" applyBorder="1" applyAlignment="1">
      <alignment horizontal="center"/>
    </xf>
    <xf numFmtId="2" fontId="22" fillId="24" borderId="31" xfId="719" applyNumberFormat="1" applyFont="1" applyFill="1" applyBorder="1" applyAlignment="1">
      <alignment horizontal="center"/>
    </xf>
    <xf numFmtId="2" fontId="22" fillId="24" borderId="31" xfId="721" applyNumberFormat="1" applyFont="1" applyFill="1" applyBorder="1" applyAlignment="1">
      <alignment horizontal="center"/>
    </xf>
    <xf numFmtId="2" fontId="22" fillId="24" borderId="31" xfId="722" applyNumberFormat="1" applyFont="1" applyFill="1" applyBorder="1" applyAlignment="1">
      <alignment horizontal="center"/>
    </xf>
    <xf numFmtId="2" fontId="22" fillId="24" borderId="31" xfId="723" applyNumberFormat="1" applyFont="1" applyFill="1" applyBorder="1" applyAlignment="1">
      <alignment horizontal="center"/>
    </xf>
    <xf numFmtId="2" fontId="22" fillId="24" borderId="31" xfId="727" applyNumberFormat="1" applyFont="1" applyFill="1" applyBorder="1" applyAlignment="1">
      <alignment horizontal="center"/>
    </xf>
    <xf numFmtId="2" fontId="22" fillId="24" borderId="31" xfId="729" applyNumberFormat="1" applyFont="1" applyFill="1" applyBorder="1" applyAlignment="1">
      <alignment horizontal="center"/>
    </xf>
    <xf numFmtId="2" fontId="22" fillId="24" borderId="31" xfId="731" applyNumberFormat="1" applyFont="1" applyFill="1" applyBorder="1" applyAlignment="1">
      <alignment horizontal="center"/>
    </xf>
    <xf numFmtId="2" fontId="22" fillId="24" borderId="31" xfId="732" applyNumberFormat="1" applyFont="1" applyFill="1" applyBorder="1" applyAlignment="1">
      <alignment horizontal="center"/>
    </xf>
    <xf numFmtId="2" fontId="22" fillId="24" borderId="31" xfId="733" applyNumberFormat="1" applyFont="1" applyFill="1" applyBorder="1" applyAlignment="1">
      <alignment horizontal="center"/>
    </xf>
    <xf numFmtId="2" fontId="22" fillId="24" borderId="31" xfId="735" applyNumberFormat="1" applyFont="1" applyFill="1" applyBorder="1" applyAlignment="1">
      <alignment horizontal="center"/>
    </xf>
    <xf numFmtId="2" fontId="22" fillId="24" borderId="31" xfId="647" applyNumberFormat="1" applyFont="1" applyFill="1" applyBorder="1" applyAlignment="1">
      <alignment horizontal="center"/>
    </xf>
    <xf numFmtId="2" fontId="22" fillId="24" borderId="31" xfId="738" applyNumberFormat="1" applyFont="1" applyFill="1" applyBorder="1" applyAlignment="1">
      <alignment horizontal="center"/>
    </xf>
    <xf numFmtId="2" fontId="22" fillId="24" borderId="31" xfId="649" applyNumberFormat="1" applyFont="1" applyFill="1" applyBorder="1" applyAlignment="1">
      <alignment horizontal="center"/>
    </xf>
    <xf numFmtId="2" fontId="22" fillId="24" borderId="31" xfId="653" applyNumberFormat="1" applyFont="1" applyFill="1" applyBorder="1" applyAlignment="1">
      <alignment horizontal="center"/>
    </xf>
    <xf numFmtId="2" fontId="22" fillId="24" borderId="31" xfId="655" applyNumberFormat="1" applyFont="1" applyFill="1" applyBorder="1" applyAlignment="1">
      <alignment horizontal="center"/>
    </xf>
    <xf numFmtId="2" fontId="22" fillId="24" borderId="31" xfId="739" applyNumberFormat="1" applyFont="1" applyFill="1" applyBorder="1" applyAlignment="1">
      <alignment horizontal="center"/>
    </xf>
    <xf numFmtId="2" fontId="22" fillId="24" borderId="31" xfId="657" applyNumberFormat="1" applyFont="1" applyFill="1" applyBorder="1" applyAlignment="1">
      <alignment horizontal="center"/>
    </xf>
    <xf numFmtId="2" fontId="22" fillId="24" borderId="31" xfId="740" applyNumberFormat="1" applyFont="1" applyFill="1" applyBorder="1" applyAlignment="1">
      <alignment horizontal="center"/>
    </xf>
    <xf numFmtId="2" fontId="22" fillId="24" borderId="31" xfId="659" applyNumberFormat="1" applyFont="1" applyFill="1" applyBorder="1" applyAlignment="1">
      <alignment horizontal="center"/>
    </xf>
    <xf numFmtId="2" fontId="22" fillId="24" borderId="31" xfId="661" applyNumberFormat="1" applyFont="1" applyFill="1" applyBorder="1" applyAlignment="1">
      <alignment horizontal="center"/>
    </xf>
    <xf numFmtId="2" fontId="22" fillId="24" borderId="31" xfId="667" applyNumberFormat="1" applyFont="1" applyFill="1" applyBorder="1" applyAlignment="1">
      <alignment horizontal="center"/>
    </xf>
    <xf numFmtId="2" fontId="22" fillId="24" borderId="31" xfId="669" applyNumberFormat="1" applyFont="1" applyFill="1" applyBorder="1" applyAlignment="1">
      <alignment horizontal="center"/>
    </xf>
    <xf numFmtId="2" fontId="22" fillId="24" borderId="31" xfId="671" applyNumberFormat="1" applyFont="1" applyFill="1" applyBorder="1" applyAlignment="1">
      <alignment horizontal="center"/>
    </xf>
    <xf numFmtId="2" fontId="22" fillId="24" borderId="31" xfId="0" applyNumberFormat="1" applyFont="1" applyFill="1" applyBorder="1" applyAlignment="1">
      <alignment horizontal="center"/>
    </xf>
    <xf numFmtId="2" fontId="22" fillId="24" borderId="31" xfId="621" applyNumberFormat="1" applyFont="1" applyFill="1" applyBorder="1" applyAlignment="1">
      <alignment horizontal="center"/>
    </xf>
    <xf numFmtId="2" fontId="22" fillId="24" borderId="31" xfId="623" applyNumberFormat="1" applyFont="1" applyFill="1" applyBorder="1" applyAlignment="1">
      <alignment horizontal="center"/>
    </xf>
    <xf numFmtId="2" fontId="22" fillId="24" borderId="31" xfId="625" applyNumberFormat="1" applyFont="1" applyFill="1" applyBorder="1" applyAlignment="1">
      <alignment horizontal="center"/>
    </xf>
    <xf numFmtId="2" fontId="22" fillId="24" borderId="31" xfId="629" applyNumberFormat="1" applyFont="1" applyFill="1" applyBorder="1" applyAlignment="1">
      <alignment horizontal="center"/>
    </xf>
    <xf numFmtId="2" fontId="22" fillId="24" borderId="31" xfId="632" applyNumberFormat="1" applyFont="1" applyFill="1" applyBorder="1" applyAlignment="1">
      <alignment horizontal="center"/>
    </xf>
    <xf numFmtId="2" fontId="22" fillId="24" borderId="31" xfId="633" applyNumberFormat="1" applyFont="1" applyFill="1" applyBorder="1" applyAlignment="1">
      <alignment horizontal="center"/>
    </xf>
    <xf numFmtId="2" fontId="22" fillId="24" borderId="31" xfId="635" applyNumberFormat="1" applyFont="1" applyFill="1" applyBorder="1" applyAlignment="1">
      <alignment horizontal="center"/>
    </xf>
    <xf numFmtId="2" fontId="22" fillId="24" borderId="31" xfId="637" applyNumberFormat="1" applyFont="1" applyFill="1" applyBorder="1" applyAlignment="1">
      <alignment horizontal="center"/>
    </xf>
    <xf numFmtId="2" fontId="22" fillId="24" borderId="31" xfId="641" applyNumberFormat="1" applyFont="1" applyFill="1" applyBorder="1" applyAlignment="1">
      <alignment horizontal="center"/>
    </xf>
    <xf numFmtId="2" fontId="22" fillId="24" borderId="31" xfId="643" applyNumberFormat="1" applyFont="1" applyFill="1" applyBorder="1" applyAlignment="1">
      <alignment horizontal="center"/>
    </xf>
    <xf numFmtId="2" fontId="22" fillId="24" borderId="31" xfId="645" applyNumberFormat="1" applyFont="1" applyFill="1" applyBorder="1" applyAlignment="1">
      <alignment horizontal="center"/>
    </xf>
    <xf numFmtId="2" fontId="22" fillId="24" borderId="31" xfId="463" applyNumberFormat="1" applyFont="1" applyFill="1" applyBorder="1" applyAlignment="1">
      <alignment horizontal="center"/>
    </xf>
    <xf numFmtId="2" fontId="22" fillId="24" borderId="31" xfId="674" applyNumberFormat="1" applyFont="1" applyFill="1" applyBorder="1" applyAlignment="1">
      <alignment horizontal="center"/>
    </xf>
    <xf numFmtId="2" fontId="22" fillId="24" borderId="31" xfId="467" applyNumberFormat="1" applyFont="1" applyFill="1" applyBorder="1" applyAlignment="1">
      <alignment horizontal="center"/>
    </xf>
    <xf numFmtId="2" fontId="22" fillId="24" borderId="31" xfId="473" applyNumberFormat="1" applyFont="1" applyFill="1" applyBorder="1" applyAlignment="1">
      <alignment horizontal="center"/>
    </xf>
    <xf numFmtId="2" fontId="22" fillId="24" borderId="31" xfId="477" applyNumberFormat="1" applyFont="1" applyFill="1" applyBorder="1" applyAlignment="1">
      <alignment horizontal="center"/>
    </xf>
    <xf numFmtId="2" fontId="22" fillId="24" borderId="31" xfId="481" applyNumberFormat="1" applyFont="1" applyFill="1" applyBorder="1" applyAlignment="1">
      <alignment horizontal="center"/>
    </xf>
    <xf numFmtId="2" fontId="22" fillId="24" borderId="31" xfId="483" applyNumberFormat="1" applyFont="1" applyFill="1" applyBorder="1" applyAlignment="1">
      <alignment horizontal="center"/>
    </xf>
    <xf numFmtId="2" fontId="22" fillId="24" borderId="31" xfId="493" applyNumberFormat="1" applyFont="1" applyFill="1" applyBorder="1" applyAlignment="1">
      <alignment horizontal="center"/>
    </xf>
    <xf numFmtId="2" fontId="22" fillId="24" borderId="31" xfId="495" applyNumberFormat="1" applyFont="1" applyFill="1" applyBorder="1" applyAlignment="1">
      <alignment horizontal="center"/>
    </xf>
    <xf numFmtId="2" fontId="22" fillId="24" borderId="31" xfId="497" applyNumberFormat="1" applyFont="1" applyFill="1" applyBorder="1" applyAlignment="1">
      <alignment horizontal="center"/>
    </xf>
    <xf numFmtId="2" fontId="22" fillId="24" borderId="31" xfId="502" applyNumberFormat="1" applyFont="1" applyFill="1" applyBorder="1" applyAlignment="1">
      <alignment horizontal="center"/>
    </xf>
    <xf numFmtId="2" fontId="22" fillId="24" borderId="31" xfId="503" applyNumberFormat="1" applyFont="1" applyFill="1" applyBorder="1" applyAlignment="1">
      <alignment horizontal="center"/>
    </xf>
    <xf numFmtId="2" fontId="22" fillId="24" borderId="31" xfId="505" applyNumberFormat="1" applyFont="1" applyFill="1" applyBorder="1" applyAlignment="1">
      <alignment horizontal="center"/>
    </xf>
    <xf numFmtId="2" fontId="22" fillId="24" borderId="31" xfId="507" applyNumberFormat="1" applyFont="1" applyFill="1" applyBorder="1" applyAlignment="1">
      <alignment horizontal="center"/>
    </xf>
    <xf numFmtId="2" fontId="22" fillId="24" borderId="31" xfId="509" applyNumberFormat="1" applyFont="1" applyFill="1" applyBorder="1" applyAlignment="1">
      <alignment horizontal="center"/>
    </xf>
    <xf numFmtId="2" fontId="22" fillId="24" borderId="31" xfId="513" applyNumberFormat="1" applyFont="1" applyFill="1" applyBorder="1" applyAlignment="1">
      <alignment horizontal="center"/>
    </xf>
    <xf numFmtId="2" fontId="22" fillId="24" borderId="31" xfId="515" applyNumberFormat="1" applyFont="1" applyFill="1" applyBorder="1" applyAlignment="1">
      <alignment horizontal="center"/>
    </xf>
    <xf numFmtId="2" fontId="22" fillId="24" borderId="31" xfId="517" applyNumberFormat="1" applyFont="1" applyFill="1" applyBorder="1" applyAlignment="1">
      <alignment horizontal="center"/>
    </xf>
    <xf numFmtId="2" fontId="22" fillId="24" borderId="31" xfId="519" applyNumberFormat="1" applyFont="1" applyFill="1" applyBorder="1" applyAlignment="1">
      <alignment horizontal="center"/>
    </xf>
    <xf numFmtId="2" fontId="22" fillId="24" borderId="31" xfId="521" applyNumberFormat="1" applyFont="1" applyFill="1" applyBorder="1" applyAlignment="1">
      <alignment horizontal="center"/>
    </xf>
    <xf numFmtId="2" fontId="22" fillId="24" borderId="31" xfId="525" applyNumberFormat="1" applyFont="1" applyFill="1" applyBorder="1" applyAlignment="1">
      <alignment horizontal="center"/>
    </xf>
    <xf numFmtId="2" fontId="22" fillId="24" borderId="31" xfId="528" applyNumberFormat="1" applyFont="1" applyFill="1" applyBorder="1" applyAlignment="1">
      <alignment horizontal="center"/>
    </xf>
    <xf numFmtId="2" fontId="22" fillId="24" borderId="31" xfId="529" applyNumberFormat="1" applyFont="1" applyFill="1" applyBorder="1" applyAlignment="1">
      <alignment horizontal="center"/>
    </xf>
    <xf numFmtId="2" fontId="22" fillId="24" borderId="31" xfId="533" applyNumberFormat="1" applyFont="1" applyFill="1" applyBorder="1" applyAlignment="1">
      <alignment horizontal="center"/>
    </xf>
    <xf numFmtId="2" fontId="22" fillId="24" borderId="31" xfId="546" applyNumberFormat="1" applyFont="1" applyFill="1" applyBorder="1" applyAlignment="1">
      <alignment horizontal="center"/>
    </xf>
    <xf numFmtId="2" fontId="22" fillId="24" borderId="31" xfId="548" applyNumberFormat="1" applyFont="1" applyFill="1" applyBorder="1" applyAlignment="1">
      <alignment horizontal="center"/>
    </xf>
    <xf numFmtId="2" fontId="22" fillId="24" borderId="31" xfId="550" applyNumberFormat="1" applyFont="1" applyFill="1" applyBorder="1" applyAlignment="1">
      <alignment horizontal="center"/>
    </xf>
    <xf numFmtId="2" fontId="22" fillId="24" borderId="31" xfId="552" applyNumberFormat="1" applyFont="1" applyFill="1" applyBorder="1" applyAlignment="1">
      <alignment horizontal="center"/>
    </xf>
    <xf numFmtId="2" fontId="22" fillId="24" borderId="31" xfId="556" applyNumberFormat="1" applyFont="1" applyFill="1" applyBorder="1" applyAlignment="1">
      <alignment horizontal="center"/>
    </xf>
    <xf numFmtId="2" fontId="22" fillId="24" borderId="31" xfId="558" applyNumberFormat="1" applyFont="1" applyFill="1" applyBorder="1" applyAlignment="1">
      <alignment horizontal="center"/>
    </xf>
    <xf numFmtId="2" fontId="22" fillId="24" borderId="31" xfId="560" applyNumberFormat="1" applyFont="1" applyFill="1" applyBorder="1" applyAlignment="1">
      <alignment horizontal="center"/>
    </xf>
    <xf numFmtId="2" fontId="22" fillId="24" borderId="31" xfId="562" applyNumberFormat="1" applyFont="1" applyFill="1" applyBorder="1" applyAlignment="1">
      <alignment horizontal="center"/>
    </xf>
    <xf numFmtId="2" fontId="22" fillId="24" borderId="31" xfId="564" applyNumberFormat="1" applyFont="1" applyFill="1" applyBorder="1" applyAlignment="1">
      <alignment horizontal="center"/>
    </xf>
    <xf numFmtId="2" fontId="22" fillId="24" borderId="31" xfId="568" applyNumberFormat="1" applyFont="1" applyFill="1" applyBorder="1" applyAlignment="1">
      <alignment horizontal="center"/>
    </xf>
    <xf numFmtId="2" fontId="22" fillId="24" borderId="31" xfId="571" applyNumberFormat="1" applyFont="1" applyFill="1" applyBorder="1" applyAlignment="1">
      <alignment horizontal="center"/>
    </xf>
    <xf numFmtId="2" fontId="22" fillId="24" borderId="31" xfId="573" applyNumberFormat="1" applyFont="1" applyFill="1" applyBorder="1" applyAlignment="1">
      <alignment horizontal="center"/>
    </xf>
    <xf numFmtId="2" fontId="22" fillId="24" borderId="31" xfId="575" applyNumberFormat="1" applyFont="1" applyFill="1" applyBorder="1" applyAlignment="1">
      <alignment horizontal="center"/>
    </xf>
    <xf numFmtId="2" fontId="22" fillId="24" borderId="31" xfId="577" applyNumberFormat="1" applyFont="1" applyFill="1" applyBorder="1" applyAlignment="1">
      <alignment horizontal="center"/>
    </xf>
    <xf numFmtId="2" fontId="22" fillId="24" borderId="31" xfId="581" applyNumberFormat="1" applyFont="1" applyFill="1" applyBorder="1" applyAlignment="1">
      <alignment horizontal="center"/>
    </xf>
    <xf numFmtId="2" fontId="22" fillId="24" borderId="31" xfId="583" applyNumberFormat="1" applyFont="1" applyFill="1" applyBorder="1" applyAlignment="1">
      <alignment horizontal="center"/>
    </xf>
    <xf numFmtId="2" fontId="22" fillId="24" borderId="31" xfId="585" applyNumberFormat="1" applyFont="1" applyFill="1" applyBorder="1" applyAlignment="1">
      <alignment horizontal="center"/>
    </xf>
    <xf numFmtId="2" fontId="22" fillId="24" borderId="31" xfId="587" applyNumberFormat="1" applyFont="1" applyFill="1" applyBorder="1" applyAlignment="1">
      <alignment horizontal="center"/>
    </xf>
    <xf numFmtId="2" fontId="22" fillId="24" borderId="31" xfId="589" applyNumberFormat="1" applyFont="1" applyFill="1" applyBorder="1" applyAlignment="1">
      <alignment horizontal="center"/>
    </xf>
    <xf numFmtId="2" fontId="22" fillId="24" borderId="31" xfId="593" applyNumberFormat="1" applyFont="1" applyFill="1" applyBorder="1" applyAlignment="1">
      <alignment horizontal="center"/>
    </xf>
    <xf numFmtId="2" fontId="22" fillId="24" borderId="31" xfId="595" applyNumberFormat="1" applyFont="1" applyFill="1" applyBorder="1" applyAlignment="1">
      <alignment horizontal="center"/>
    </xf>
    <xf numFmtId="2" fontId="22" fillId="24" borderId="31" xfId="597" applyNumberFormat="1" applyFont="1" applyFill="1" applyBorder="1" applyAlignment="1">
      <alignment horizontal="center"/>
    </xf>
    <xf numFmtId="2" fontId="22" fillId="24" borderId="31" xfId="673" applyNumberFormat="1" applyFont="1" applyFill="1" applyBorder="1" applyAlignment="1">
      <alignment horizontal="center"/>
    </xf>
    <xf numFmtId="2" fontId="22" fillId="24" borderId="31" xfId="599" applyNumberFormat="1" applyFont="1" applyFill="1" applyBorder="1" applyAlignment="1">
      <alignment horizontal="center"/>
    </xf>
    <xf numFmtId="2" fontId="22" fillId="24" borderId="31" xfId="601" applyNumberFormat="1" applyFont="1" applyFill="1" applyBorder="1" applyAlignment="1">
      <alignment horizontal="center"/>
    </xf>
    <xf numFmtId="2" fontId="22" fillId="24" borderId="31" xfId="605" applyNumberFormat="1" applyFont="1" applyFill="1" applyBorder="1" applyAlignment="1">
      <alignment horizontal="center"/>
    </xf>
    <xf numFmtId="2" fontId="22" fillId="24" borderId="31" xfId="607" applyNumberFormat="1" applyFont="1" applyFill="1" applyBorder="1" applyAlignment="1">
      <alignment horizontal="center"/>
    </xf>
    <xf numFmtId="2" fontId="22" fillId="24" borderId="31" xfId="609" applyNumberFormat="1" applyFont="1" applyFill="1" applyBorder="1" applyAlignment="1">
      <alignment horizontal="center"/>
    </xf>
    <xf numFmtId="2" fontId="22" fillId="24" borderId="31" xfId="611" applyNumberFormat="1" applyFont="1" applyFill="1" applyBorder="1" applyAlignment="1">
      <alignment horizontal="center"/>
    </xf>
    <xf numFmtId="2" fontId="22" fillId="24" borderId="31" xfId="613" applyNumberFormat="1" applyFont="1" applyFill="1" applyBorder="1" applyAlignment="1">
      <alignment horizontal="center"/>
    </xf>
    <xf numFmtId="2" fontId="22" fillId="24" borderId="31" xfId="617" applyNumberFormat="1" applyFont="1" applyFill="1" applyBorder="1" applyAlignment="1">
      <alignment horizontal="center"/>
    </xf>
    <xf numFmtId="2" fontId="22" fillId="24" borderId="31" xfId="619" applyNumberFormat="1" applyFont="1" applyFill="1" applyBorder="1" applyAlignment="1">
      <alignment horizontal="center"/>
    </xf>
    <xf numFmtId="10" fontId="0" fillId="0" borderId="27" xfId="2012" applyNumberFormat="1" applyFont="1" applyBorder="1" applyAlignment="1">
      <alignment horizontal="center"/>
    </xf>
    <xf numFmtId="0" fontId="0" fillId="0" borderId="27" xfId="0" applyBorder="1" applyAlignment="1">
      <alignment horizontal="center"/>
    </xf>
    <xf numFmtId="2" fontId="0" fillId="0" borderId="32" xfId="0" applyNumberFormat="1" applyBorder="1" applyAlignment="1">
      <alignment horizontal="center"/>
    </xf>
    <xf numFmtId="0" fontId="0" fillId="0" borderId="28" xfId="0" applyBorder="1" applyAlignment="1">
      <alignment horizontal="center"/>
    </xf>
    <xf numFmtId="14" fontId="0" fillId="0" borderId="28" xfId="0" applyNumberFormat="1" applyBorder="1" applyAlignment="1">
      <alignment horizontal="center"/>
    </xf>
    <xf numFmtId="165" fontId="0" fillId="0" borderId="26" xfId="0" applyNumberFormat="1" applyFill="1" applyBorder="1" applyAlignment="1">
      <alignment horizontal="center"/>
    </xf>
    <xf numFmtId="0" fontId="37" fillId="0" borderId="24" xfId="0" applyFont="1" applyFill="1" applyBorder="1" applyAlignment="1">
      <alignment horizontal="center" wrapText="1"/>
    </xf>
    <xf numFmtId="0" fontId="0" fillId="0" borderId="0" xfId="0" applyBorder="1"/>
    <xf numFmtId="1" fontId="0" fillId="0" borderId="0" xfId="2012" applyNumberFormat="1" applyFont="1" applyBorder="1" applyAlignment="1">
      <alignment horizontal="center"/>
    </xf>
    <xf numFmtId="0" fontId="0" fillId="0" borderId="0" xfId="0" applyBorder="1" applyAlignment="1">
      <alignment horizontal="center"/>
    </xf>
    <xf numFmtId="2" fontId="0" fillId="0" borderId="0" xfId="0" applyNumberFormat="1" applyBorder="1" applyAlignment="1">
      <alignment horizontal="center"/>
    </xf>
    <xf numFmtId="0" fontId="37" fillId="0" borderId="20" xfId="0" applyFont="1" applyBorder="1" applyAlignment="1">
      <alignment horizontal="center" wrapText="1"/>
    </xf>
    <xf numFmtId="10" fontId="37" fillId="0" borderId="32" xfId="0" applyNumberFormat="1" applyFont="1" applyFill="1" applyBorder="1" applyAlignment="1">
      <alignment horizontal="center" wrapText="1"/>
    </xf>
    <xf numFmtId="0" fontId="37" fillId="0" borderId="33" xfId="0" applyFont="1" applyBorder="1" applyAlignment="1">
      <alignment horizontal="center" wrapText="1"/>
    </xf>
    <xf numFmtId="10" fontId="37" fillId="0" borderId="30" xfId="0" applyNumberFormat="1" applyFont="1" applyFill="1" applyBorder="1" applyAlignment="1">
      <alignment horizontal="center" wrapText="1"/>
    </xf>
    <xf numFmtId="0" fontId="37" fillId="0" borderId="30" xfId="0" applyFont="1" applyFill="1" applyBorder="1" applyAlignment="1">
      <alignment horizontal="center" wrapText="1"/>
    </xf>
    <xf numFmtId="0" fontId="37" fillId="0" borderId="63" xfId="0" applyFont="1" applyBorder="1" applyAlignment="1">
      <alignment horizontal="center"/>
    </xf>
    <xf numFmtId="10" fontId="37" fillId="0" borderId="30" xfId="2012" applyNumberFormat="1" applyFont="1" applyBorder="1" applyAlignment="1">
      <alignment horizontal="center"/>
    </xf>
    <xf numFmtId="165" fontId="0" fillId="0" borderId="0" xfId="0" applyNumberFormat="1"/>
    <xf numFmtId="0" fontId="37" fillId="0" borderId="28" xfId="0" applyFont="1" applyFill="1" applyBorder="1" applyAlignment="1">
      <alignment horizontal="center" wrapText="1"/>
    </xf>
    <xf numFmtId="0" fontId="0" fillId="0" borderId="27" xfId="0" applyBorder="1"/>
    <xf numFmtId="0" fontId="0" fillId="0" borderId="32" xfId="0" applyBorder="1" applyAlignment="1">
      <alignment horizontal="center"/>
    </xf>
    <xf numFmtId="0" fontId="0" fillId="0" borderId="60" xfId="0" applyBorder="1" applyAlignment="1">
      <alignment horizontal="center"/>
    </xf>
    <xf numFmtId="0" fontId="0" fillId="0" borderId="31" xfId="0" applyBorder="1" applyAlignment="1">
      <alignment horizontal="center"/>
    </xf>
    <xf numFmtId="0" fontId="0" fillId="0" borderId="59" xfId="0" applyBorder="1" applyAlignment="1">
      <alignment horizontal="center"/>
    </xf>
    <xf numFmtId="10" fontId="37" fillId="0" borderId="32" xfId="2012" applyNumberFormat="1" applyFont="1" applyBorder="1" applyAlignment="1">
      <alignment horizontal="center"/>
    </xf>
    <xf numFmtId="0" fontId="0" fillId="0" borderId="25" xfId="0" applyBorder="1"/>
    <xf numFmtId="0" fontId="37" fillId="0" borderId="32" xfId="0" applyFont="1" applyFill="1" applyBorder="1" applyAlignment="1">
      <alignment horizontal="center" wrapText="1"/>
    </xf>
    <xf numFmtId="0" fontId="0" fillId="0" borderId="0" xfId="0"/>
    <xf numFmtId="10" fontId="0" fillId="0" borderId="0" xfId="0" applyNumberFormat="1"/>
    <xf numFmtId="0" fontId="0" fillId="0" borderId="0" xfId="0" applyFill="1" applyBorder="1"/>
    <xf numFmtId="10" fontId="0" fillId="0" borderId="0" xfId="0" applyNumberFormat="1" applyFill="1" applyBorder="1"/>
    <xf numFmtId="0" fontId="0" fillId="0" borderId="0" xfId="0"/>
    <xf numFmtId="0" fontId="0" fillId="0" borderId="26" xfId="0" applyBorder="1" applyAlignment="1">
      <alignment horizontal="center"/>
    </xf>
    <xf numFmtId="0" fontId="0" fillId="0" borderId="28" xfId="0" applyBorder="1" applyAlignment="1">
      <alignment horizontal="center"/>
    </xf>
    <xf numFmtId="0" fontId="37" fillId="0" borderId="23" xfId="0" applyFont="1" applyBorder="1" applyAlignment="1">
      <alignment horizontal="center" wrapText="1"/>
    </xf>
    <xf numFmtId="0" fontId="37" fillId="0" borderId="27" xfId="0" applyFont="1" applyBorder="1" applyAlignment="1">
      <alignment horizontal="center" wrapText="1"/>
    </xf>
    <xf numFmtId="0" fontId="37" fillId="0" borderId="28" xfId="0" applyFont="1" applyBorder="1" applyAlignment="1">
      <alignment horizontal="center"/>
    </xf>
    <xf numFmtId="0" fontId="0" fillId="0" borderId="0" xfId="0" applyFill="1" applyBorder="1"/>
    <xf numFmtId="10" fontId="0" fillId="0" borderId="0" xfId="0" applyNumberFormat="1" applyFill="1" applyBorder="1"/>
    <xf numFmtId="0" fontId="0" fillId="0" borderId="0" xfId="0"/>
    <xf numFmtId="10" fontId="0" fillId="0" borderId="0" xfId="2012" applyNumberFormat="1" applyFont="1" applyBorder="1" applyAlignment="1">
      <alignment horizontal="center"/>
    </xf>
    <xf numFmtId="0" fontId="0" fillId="0" borderId="0" xfId="0" applyFill="1" applyBorder="1"/>
    <xf numFmtId="0" fontId="0" fillId="0" borderId="0" xfId="0" applyAlignment="1">
      <alignment horizontal="left" wrapText="1"/>
    </xf>
    <xf numFmtId="0" fontId="197" fillId="0" borderId="0" xfId="33111" applyAlignment="1">
      <alignment horizontal="center"/>
    </xf>
    <xf numFmtId="0" fontId="37" fillId="0" borderId="29" xfId="0" applyFont="1" applyBorder="1" applyAlignment="1">
      <alignment horizontal="center" wrapText="1"/>
    </xf>
    <xf numFmtId="0" fontId="37" fillId="0" borderId="22" xfId="0" applyFont="1" applyBorder="1" applyAlignment="1">
      <alignment horizontal="center" wrapText="1"/>
    </xf>
    <xf numFmtId="0" fontId="37" fillId="0" borderId="29" xfId="0" applyFont="1" applyFill="1" applyBorder="1" applyAlignment="1">
      <alignment horizontal="center" wrapText="1"/>
    </xf>
    <xf numFmtId="0" fontId="37" fillId="0" borderId="22" xfId="0" applyFont="1" applyFill="1" applyBorder="1" applyAlignment="1">
      <alignment horizontal="center" wrapText="1"/>
    </xf>
    <xf numFmtId="0" fontId="37" fillId="0" borderId="23" xfId="0" applyFont="1" applyFill="1" applyBorder="1" applyAlignment="1">
      <alignment horizontal="center" wrapText="1"/>
    </xf>
    <xf numFmtId="0" fontId="37" fillId="0" borderId="24" xfId="0" applyFont="1" applyFill="1" applyBorder="1" applyAlignment="1">
      <alignment horizontal="center" wrapText="1"/>
    </xf>
    <xf numFmtId="10" fontId="37" fillId="0" borderId="29" xfId="0" applyNumberFormat="1" applyFont="1" applyFill="1" applyBorder="1" applyAlignment="1">
      <alignment horizontal="center" wrapText="1"/>
    </xf>
    <xf numFmtId="10" fontId="37" fillId="0" borderId="22" xfId="0" applyNumberFormat="1" applyFont="1" applyFill="1" applyBorder="1" applyAlignment="1">
      <alignment horizontal="center" wrapText="1"/>
    </xf>
    <xf numFmtId="0" fontId="37" fillId="0" borderId="62" xfId="0" applyFont="1" applyBorder="1" applyAlignment="1">
      <alignment horizontal="center"/>
    </xf>
    <xf numFmtId="0" fontId="37" fillId="0" borderId="61" xfId="0" applyFont="1" applyBorder="1" applyAlignment="1">
      <alignment horizontal="center"/>
    </xf>
  </cellXfs>
  <cellStyles count="33112">
    <cellStyle name="_x0013_" xfId="10118"/>
    <cellStyle name="_x000a_386grabber=M" xfId="12714"/>
    <cellStyle name="_x000a_bidires=100_x000d_" xfId="1"/>
    <cellStyle name="_x000a_bidires=100_x000d_ 2" xfId="2"/>
    <cellStyle name="_x000a_bidires=100_x000d_ 2 2" xfId="3"/>
    <cellStyle name="_x000a_bidires=100_x000d_ 2 2 2" xfId="4"/>
    <cellStyle name="_x000a_bidires=100_x000d_ 2 3" xfId="5"/>
    <cellStyle name="_x000a_bidires=100_x000d_ 2 3 2" xfId="6"/>
    <cellStyle name="_x000a_bidires=100_x000d_ 2 4" xfId="7"/>
    <cellStyle name="_x000a_bidires=100_x000d_ 2 4 2" xfId="8"/>
    <cellStyle name="_x000a_bidires=100_x000d_ 2 5" xfId="9"/>
    <cellStyle name="_x000a_bidires=100_x000d_ 3" xfId="10"/>
    <cellStyle name="_x000a_bidires=100_x000d_ 3 2" xfId="11"/>
    <cellStyle name="_x000a_bidires=100_x000d_ 4" xfId="12"/>
    <cellStyle name="_x000a_bidires=100_x000d_ 4 2" xfId="13"/>
    <cellStyle name="_x000a_bidires=100_x000d_ 5" xfId="14"/>
    <cellStyle name="_x000a_bidires=100_x000d_ 5 2" xfId="15"/>
    <cellStyle name="_x000a_bidires=100_x000d_ 6" xfId="16"/>
    <cellStyle name="?Q\?1@" xfId="12715"/>
    <cellStyle name="0" xfId="12716"/>
    <cellStyle name="0.0" xfId="12717"/>
    <cellStyle name="0.00" xfId="12718"/>
    <cellStyle name="20% - Accent1 10" xfId="2096"/>
    <cellStyle name="20% - Accent1 11" xfId="2095"/>
    <cellStyle name="20% - Accent1 12" xfId="2094"/>
    <cellStyle name="20% - Accent1 13" xfId="2093"/>
    <cellStyle name="20% - Accent1 14" xfId="2019"/>
    <cellStyle name="20% - Accent1 15" xfId="2296"/>
    <cellStyle name="20% - Accent1 16" xfId="2189"/>
    <cellStyle name="20% - Accent1 17" xfId="2295"/>
    <cellStyle name="20% - Accent1 18" xfId="2290"/>
    <cellStyle name="20% - Accent1 19" xfId="2280"/>
    <cellStyle name="20% - Accent1 2" xfId="17"/>
    <cellStyle name="20% - Accent1 2 2" xfId="2206"/>
    <cellStyle name="20% - Accent1 2 2 2" xfId="2283"/>
    <cellStyle name="20% - Accent1 2 2 3" xfId="7506"/>
    <cellStyle name="20% - Accent1 2 2 4" xfId="7507"/>
    <cellStyle name="20% - Accent1 2 3" xfId="2213"/>
    <cellStyle name="20% - Accent1 2 4" xfId="12719"/>
    <cellStyle name="20% - Accent1 20" xfId="2288"/>
    <cellStyle name="20% - Accent1 21" xfId="2188"/>
    <cellStyle name="20% - Accent1 22" xfId="2183"/>
    <cellStyle name="20% - Accent1 23" xfId="2277"/>
    <cellStyle name="20% - Accent1 24" xfId="2293"/>
    <cellStyle name="20% - Accent1 25" xfId="2186"/>
    <cellStyle name="20% - Accent1 26" xfId="2262"/>
    <cellStyle name="20% - Accent1 27" xfId="2217"/>
    <cellStyle name="20% - Accent1 27 2" xfId="2191"/>
    <cellStyle name="20% - Accent1 27 2 2" xfId="7508"/>
    <cellStyle name="20% - Accent1 27 2 3" xfId="7509"/>
    <cellStyle name="20% - Accent1 27 3" xfId="2275"/>
    <cellStyle name="20% - Accent1 27 3 2" xfId="7510"/>
    <cellStyle name="20% - Accent1 27 3 3" xfId="7511"/>
    <cellStyle name="20% - Accent1 27 4" xfId="7512"/>
    <cellStyle name="20% - Accent1 27 5" xfId="7513"/>
    <cellStyle name="20% - Accent1 28" xfId="2268"/>
    <cellStyle name="20% - Accent1 29" xfId="2242"/>
    <cellStyle name="20% - Accent1 3" xfId="2254"/>
    <cellStyle name="20% - Accent1 3 2" xfId="2163"/>
    <cellStyle name="20% - Accent1 3 2 2" xfId="7514"/>
    <cellStyle name="20% - Accent1 3 2 2 2" xfId="12723"/>
    <cellStyle name="20% - Accent1 3 2 2 3" xfId="12722"/>
    <cellStyle name="20% - Accent1 3 2 3" xfId="7515"/>
    <cellStyle name="20% - Accent1 3 2 3 2" xfId="12724"/>
    <cellStyle name="20% - Accent1 3 2 4" xfId="12721"/>
    <cellStyle name="20% - Accent1 3 3" xfId="7516"/>
    <cellStyle name="20% - Accent1 3 3 2" xfId="12726"/>
    <cellStyle name="20% - Accent1 3 3 3" xfId="12725"/>
    <cellStyle name="20% - Accent1 3 4" xfId="7517"/>
    <cellStyle name="20% - Accent1 3 4 2" xfId="12727"/>
    <cellStyle name="20% - Accent1 3 5" xfId="12720"/>
    <cellStyle name="20% - Accent1 30" xfId="2256"/>
    <cellStyle name="20% - Accent1 31" xfId="2285"/>
    <cellStyle name="20% - Accent1 31 2" xfId="2226"/>
    <cellStyle name="20% - Accent1 31 2 2" xfId="7518"/>
    <cellStyle name="20% - Accent1 31 2 3" xfId="7519"/>
    <cellStyle name="20% - Accent1 31 3" xfId="2194"/>
    <cellStyle name="20% - Accent1 31 3 2" xfId="7520"/>
    <cellStyle name="20% - Accent1 31 3 3" xfId="7521"/>
    <cellStyle name="20% - Accent1 31 4" xfId="7522"/>
    <cellStyle name="20% - Accent1 31 5" xfId="7523"/>
    <cellStyle name="20% - Accent1 32" xfId="2289"/>
    <cellStyle name="20% - Accent1 33" xfId="2278"/>
    <cellStyle name="20% - Accent1 33 2" xfId="2271"/>
    <cellStyle name="20% - Accent1 33 2 2" xfId="7524"/>
    <cellStyle name="20% - Accent1 33 2 3" xfId="7525"/>
    <cellStyle name="20% - Accent1 33 3" xfId="2279"/>
    <cellStyle name="20% - Accent1 33 3 2" xfId="7526"/>
    <cellStyle name="20% - Accent1 33 3 3" xfId="7527"/>
    <cellStyle name="20% - Accent1 33 4" xfId="7528"/>
    <cellStyle name="20% - Accent1 33 5" xfId="7529"/>
    <cellStyle name="20% - Accent1 34" xfId="2229"/>
    <cellStyle name="20% - Accent1 34 2" xfId="7530"/>
    <cellStyle name="20% - Accent1 34 3" xfId="7531"/>
    <cellStyle name="20% - Accent1 35" xfId="2244"/>
    <cellStyle name="20% - Accent1 35 2" xfId="7532"/>
    <cellStyle name="20% - Accent1 35 3" xfId="7533"/>
    <cellStyle name="20% - Accent1 36" xfId="2158"/>
    <cellStyle name="20% - Accent1 36 2" xfId="7534"/>
    <cellStyle name="20% - Accent1 36 3" xfId="7535"/>
    <cellStyle name="20% - Accent1 37" xfId="2956"/>
    <cellStyle name="20% - Accent1 37 2" xfId="7536"/>
    <cellStyle name="20% - Accent1 37 3" xfId="7537"/>
    <cellStyle name="20% - Accent1 38" xfId="3025"/>
    <cellStyle name="20% - Accent1 38 2" xfId="7538"/>
    <cellStyle name="20% - Accent1 38 3" xfId="7539"/>
    <cellStyle name="20% - Accent1 39" xfId="3009"/>
    <cellStyle name="20% - Accent1 39 2" xfId="7540"/>
    <cellStyle name="20% - Accent1 39 3" xfId="7541"/>
    <cellStyle name="20% - Accent1 4" xfId="3024"/>
    <cellStyle name="20% - Accent1 4 2" xfId="12729"/>
    <cellStyle name="20% - Accent1 4 2 2" xfId="12730"/>
    <cellStyle name="20% - Accent1 4 3" xfId="12731"/>
    <cellStyle name="20% - Accent1 4 4" xfId="12728"/>
    <cellStyle name="20% - Accent1 40" xfId="3023"/>
    <cellStyle name="20% - Accent1 40 2" xfId="7542"/>
    <cellStyle name="20% - Accent1 40 3" xfId="7543"/>
    <cellStyle name="20% - Accent1 41" xfId="2989"/>
    <cellStyle name="20% - Accent1 41 2" xfId="7544"/>
    <cellStyle name="20% - Accent1 41 3" xfId="7545"/>
    <cellStyle name="20% - Accent1 42" xfId="3022"/>
    <cellStyle name="20% - Accent1 42 2" xfId="7546"/>
    <cellStyle name="20% - Accent1 42 3" xfId="7547"/>
    <cellStyle name="20% - Accent1 43" xfId="3021"/>
    <cellStyle name="20% - Accent1 43 2" xfId="7548"/>
    <cellStyle name="20% - Accent1 43 3" xfId="7549"/>
    <cellStyle name="20% - Accent1 44" xfId="2221"/>
    <cellStyle name="20% - Accent1 44 2" xfId="7550"/>
    <cellStyle name="20% - Accent1 44 3" xfId="7551"/>
    <cellStyle name="20% - Accent1 45" xfId="3020"/>
    <cellStyle name="20% - Accent1 45 2" xfId="7552"/>
    <cellStyle name="20% - Accent1 45 3" xfId="7553"/>
    <cellStyle name="20% - Accent1 46" xfId="3019"/>
    <cellStyle name="20% - Accent1 46 2" xfId="7554"/>
    <cellStyle name="20% - Accent1 46 3" xfId="7555"/>
    <cellStyle name="20% - Accent1 47" xfId="3018"/>
    <cellStyle name="20% - Accent1 47 2" xfId="7556"/>
    <cellStyle name="20% - Accent1 47 3" xfId="7557"/>
    <cellStyle name="20% - Accent1 48" xfId="3017"/>
    <cellStyle name="20% - Accent1 48 2" xfId="7558"/>
    <cellStyle name="20% - Accent1 48 3" xfId="7559"/>
    <cellStyle name="20% - Accent1 5" xfId="3016"/>
    <cellStyle name="20% - Accent1 5 2" xfId="12733"/>
    <cellStyle name="20% - Accent1 5 3" xfId="12732"/>
    <cellStyle name="20% - Accent1 6" xfId="3015"/>
    <cellStyle name="20% - Accent1 6 2" xfId="12735"/>
    <cellStyle name="20% - Accent1 6 3" xfId="12734"/>
    <cellStyle name="20% - Accent1 7" xfId="3014"/>
    <cellStyle name="20% - Accent1 7 2" xfId="12736"/>
    <cellStyle name="20% - Accent1 8" xfId="3013"/>
    <cellStyle name="20% - Accent1 9" xfId="3012"/>
    <cellStyle name="20% - Accent2 10" xfId="3011"/>
    <cellStyle name="20% - Accent2 11" xfId="2228"/>
    <cellStyle name="20% - Accent2 12" xfId="3010"/>
    <cellStyle name="20% - Accent2 13" xfId="3008"/>
    <cellStyle name="20% - Accent2 14" xfId="3007"/>
    <cellStyle name="20% - Accent2 15" xfId="3006"/>
    <cellStyle name="20% - Accent2 16" xfId="3005"/>
    <cellStyle name="20% - Accent2 17" xfId="3004"/>
    <cellStyle name="20% - Accent2 18" xfId="3003"/>
    <cellStyle name="20% - Accent2 19" xfId="3002"/>
    <cellStyle name="20% - Accent2 2" xfId="18"/>
    <cellStyle name="20% - Accent2 2 2" xfId="3000"/>
    <cellStyle name="20% - Accent2 2 2 2" xfId="2291"/>
    <cellStyle name="20% - Accent2 2 2 3" xfId="7560"/>
    <cellStyle name="20% - Accent2 2 2 4" xfId="7561"/>
    <cellStyle name="20% - Accent2 2 3" xfId="3001"/>
    <cellStyle name="20% - Accent2 2 4" xfId="12737"/>
    <cellStyle name="20% - Accent2 20" xfId="2999"/>
    <cellStyle name="20% - Accent2 21" xfId="2998"/>
    <cellStyle name="20% - Accent2 22" xfId="2997"/>
    <cellStyle name="20% - Accent2 23" xfId="2996"/>
    <cellStyle name="20% - Accent2 24" xfId="2995"/>
    <cellStyle name="20% - Accent2 25" xfId="2994"/>
    <cellStyle name="20% - Accent2 26" xfId="2993"/>
    <cellStyle name="20% - Accent2 27" xfId="2961"/>
    <cellStyle name="20% - Accent2 27 2" xfId="2954"/>
    <cellStyle name="20% - Accent2 27 2 2" xfId="7562"/>
    <cellStyle name="20% - Accent2 27 2 3" xfId="7563"/>
    <cellStyle name="20% - Accent2 27 3" xfId="2950"/>
    <cellStyle name="20% - Accent2 27 3 2" xfId="7564"/>
    <cellStyle name="20% - Accent2 27 3 3" xfId="7565"/>
    <cellStyle name="20% - Accent2 27 4" xfId="7566"/>
    <cellStyle name="20% - Accent2 27 5" xfId="7567"/>
    <cellStyle name="20% - Accent2 28" xfId="2246"/>
    <cellStyle name="20% - Accent2 29" xfId="2963"/>
    <cellStyle name="20% - Accent2 3" xfId="2955"/>
    <cellStyle name="20% - Accent2 3 2" xfId="2953"/>
    <cellStyle name="20% - Accent2 3 2 2" xfId="7568"/>
    <cellStyle name="20% - Accent2 3 2 2 2" xfId="12741"/>
    <cellStyle name="20% - Accent2 3 2 2 3" xfId="12740"/>
    <cellStyle name="20% - Accent2 3 2 3" xfId="7569"/>
    <cellStyle name="20% - Accent2 3 2 3 2" xfId="12742"/>
    <cellStyle name="20% - Accent2 3 2 4" xfId="12739"/>
    <cellStyle name="20% - Accent2 3 3" xfId="7570"/>
    <cellStyle name="20% - Accent2 3 3 2" xfId="12744"/>
    <cellStyle name="20% - Accent2 3 3 3" xfId="12743"/>
    <cellStyle name="20% - Accent2 3 4" xfId="7571"/>
    <cellStyle name="20% - Accent2 3 4 2" xfId="12745"/>
    <cellStyle name="20% - Accent2 3 5" xfId="12738"/>
    <cellStyle name="20% - Accent2 30" xfId="2957"/>
    <cellStyle name="20% - Accent2 31" xfId="2962"/>
    <cellStyle name="20% - Accent2 31 2" xfId="2951"/>
    <cellStyle name="20% - Accent2 31 2 2" xfId="7572"/>
    <cellStyle name="20% - Accent2 31 2 3" xfId="7573"/>
    <cellStyle name="20% - Accent2 31 3" xfId="2992"/>
    <cellStyle name="20% - Accent2 31 3 2" xfId="7574"/>
    <cellStyle name="20% - Accent2 31 3 3" xfId="7575"/>
    <cellStyle name="20% - Accent2 31 4" xfId="7576"/>
    <cellStyle name="20% - Accent2 31 5" xfId="7577"/>
    <cellStyle name="20% - Accent2 32" xfId="2991"/>
    <cellStyle name="20% - Accent2 33" xfId="2990"/>
    <cellStyle name="20% - Accent2 33 2" xfId="2988"/>
    <cellStyle name="20% - Accent2 33 2 2" xfId="7578"/>
    <cellStyle name="20% - Accent2 33 2 3" xfId="7579"/>
    <cellStyle name="20% - Accent2 33 3" xfId="2272"/>
    <cellStyle name="20% - Accent2 33 3 2" xfId="7580"/>
    <cellStyle name="20% - Accent2 33 3 3" xfId="7581"/>
    <cellStyle name="20% - Accent2 33 4" xfId="7582"/>
    <cellStyle name="20% - Accent2 33 5" xfId="7583"/>
    <cellStyle name="20% - Accent2 34" xfId="2987"/>
    <cellStyle name="20% - Accent2 34 2" xfId="7584"/>
    <cellStyle name="20% - Accent2 34 3" xfId="7585"/>
    <cellStyle name="20% - Accent2 35" xfId="2986"/>
    <cellStyle name="20% - Accent2 35 2" xfId="7586"/>
    <cellStyle name="20% - Accent2 35 3" xfId="7587"/>
    <cellStyle name="20% - Accent2 36" xfId="2985"/>
    <cellStyle name="20% - Accent2 36 2" xfId="7588"/>
    <cellStyle name="20% - Accent2 36 3" xfId="7589"/>
    <cellStyle name="20% - Accent2 37" xfId="2984"/>
    <cellStyle name="20% - Accent2 37 2" xfId="7590"/>
    <cellStyle name="20% - Accent2 37 3" xfId="7591"/>
    <cellStyle name="20% - Accent2 38" xfId="2983"/>
    <cellStyle name="20% - Accent2 38 2" xfId="7592"/>
    <cellStyle name="20% - Accent2 38 3" xfId="7593"/>
    <cellStyle name="20% - Accent2 39" xfId="2982"/>
    <cellStyle name="20% - Accent2 39 2" xfId="7594"/>
    <cellStyle name="20% - Accent2 39 3" xfId="7595"/>
    <cellStyle name="20% - Accent2 4" xfId="2981"/>
    <cellStyle name="20% - Accent2 4 2" xfId="12747"/>
    <cellStyle name="20% - Accent2 4 2 2" xfId="12748"/>
    <cellStyle name="20% - Accent2 4 3" xfId="12749"/>
    <cellStyle name="20% - Accent2 4 4" xfId="12746"/>
    <cellStyle name="20% - Accent2 40" xfId="2980"/>
    <cellStyle name="20% - Accent2 40 2" xfId="7596"/>
    <cellStyle name="20% - Accent2 40 3" xfId="7597"/>
    <cellStyle name="20% - Accent2 41" xfId="2979"/>
    <cellStyle name="20% - Accent2 41 2" xfId="7598"/>
    <cellStyle name="20% - Accent2 41 3" xfId="7599"/>
    <cellStyle name="20% - Accent2 42" xfId="2978"/>
    <cellStyle name="20% - Accent2 42 2" xfId="7600"/>
    <cellStyle name="20% - Accent2 42 3" xfId="7601"/>
    <cellStyle name="20% - Accent2 43" xfId="2198"/>
    <cellStyle name="20% - Accent2 43 2" xfId="7602"/>
    <cellStyle name="20% - Accent2 43 3" xfId="7603"/>
    <cellStyle name="20% - Accent2 44" xfId="2977"/>
    <cellStyle name="20% - Accent2 44 2" xfId="7604"/>
    <cellStyle name="20% - Accent2 44 3" xfId="7605"/>
    <cellStyle name="20% - Accent2 45" xfId="2976"/>
    <cellStyle name="20% - Accent2 45 2" xfId="7606"/>
    <cellStyle name="20% - Accent2 45 3" xfId="7607"/>
    <cellStyle name="20% - Accent2 46" xfId="2975"/>
    <cellStyle name="20% - Accent2 46 2" xfId="7608"/>
    <cellStyle name="20% - Accent2 46 3" xfId="7609"/>
    <cellStyle name="20% - Accent2 47" xfId="2974"/>
    <cellStyle name="20% - Accent2 47 2" xfId="7610"/>
    <cellStyle name="20% - Accent2 47 3" xfId="7611"/>
    <cellStyle name="20% - Accent2 48" xfId="2973"/>
    <cellStyle name="20% - Accent2 48 2" xfId="7612"/>
    <cellStyle name="20% - Accent2 48 3" xfId="7613"/>
    <cellStyle name="20% - Accent2 5" xfId="2972"/>
    <cellStyle name="20% - Accent2 5 2" xfId="12751"/>
    <cellStyle name="20% - Accent2 5 3" xfId="12750"/>
    <cellStyle name="20% - Accent2 6" xfId="2971"/>
    <cellStyle name="20% - Accent2 6 2" xfId="12753"/>
    <cellStyle name="20% - Accent2 6 3" xfId="12752"/>
    <cellStyle name="20% - Accent2 7" xfId="2970"/>
    <cellStyle name="20% - Accent2 7 2" xfId="12754"/>
    <cellStyle name="20% - Accent2 8" xfId="2969"/>
    <cellStyle name="20% - Accent2 9" xfId="2968"/>
    <cellStyle name="20% - Accent3 10" xfId="2233"/>
    <cellStyle name="20% - Accent3 11" xfId="2967"/>
    <cellStyle name="20% - Accent3 12" xfId="2966"/>
    <cellStyle name="20% - Accent3 13" xfId="2959"/>
    <cellStyle name="20% - Accent3 14" xfId="2965"/>
    <cellStyle name="20% - Accent3 15" xfId="2960"/>
    <cellStyle name="20% - Accent3 16" xfId="2964"/>
    <cellStyle name="20% - Accent3 17" xfId="2952"/>
    <cellStyle name="20% - Accent3 18" xfId="2958"/>
    <cellStyle name="20% - Accent3 19" xfId="2949"/>
    <cellStyle name="20% - Accent3 2" xfId="19"/>
    <cellStyle name="20% - Accent3 2 2" xfId="2245"/>
    <cellStyle name="20% - Accent3 2 2 2" xfId="2947"/>
    <cellStyle name="20% - Accent3 2 2 3" xfId="7614"/>
    <cellStyle name="20% - Accent3 2 2 4" xfId="7615"/>
    <cellStyle name="20% - Accent3 2 3" xfId="2948"/>
    <cellStyle name="20% - Accent3 2 4" xfId="12755"/>
    <cellStyle name="20% - Accent3 20" xfId="2946"/>
    <cellStyle name="20% - Accent3 21" xfId="2945"/>
    <cellStyle name="20% - Accent3 22" xfId="2944"/>
    <cellStyle name="20% - Accent3 23" xfId="2943"/>
    <cellStyle name="20% - Accent3 24" xfId="2942"/>
    <cellStyle name="20% - Accent3 25" xfId="2941"/>
    <cellStyle name="20% - Accent3 26" xfId="2940"/>
    <cellStyle name="20% - Accent3 27" xfId="2939"/>
    <cellStyle name="20% - Accent3 27 2" xfId="2938"/>
    <cellStyle name="20% - Accent3 27 2 2" xfId="7616"/>
    <cellStyle name="20% - Accent3 27 2 3" xfId="7617"/>
    <cellStyle name="20% - Accent3 27 3" xfId="2276"/>
    <cellStyle name="20% - Accent3 27 3 2" xfId="7618"/>
    <cellStyle name="20% - Accent3 27 3 3" xfId="7619"/>
    <cellStyle name="20% - Accent3 27 4" xfId="7620"/>
    <cellStyle name="20% - Accent3 27 5" xfId="7621"/>
    <cellStyle name="20% - Accent3 28" xfId="2937"/>
    <cellStyle name="20% - Accent3 29" xfId="2936"/>
    <cellStyle name="20% - Accent3 3" xfId="2935"/>
    <cellStyle name="20% - Accent3 3 2" xfId="2934"/>
    <cellStyle name="20% - Accent3 3 2 2" xfId="7622"/>
    <cellStyle name="20% - Accent3 3 2 2 2" xfId="12759"/>
    <cellStyle name="20% - Accent3 3 2 2 3" xfId="12758"/>
    <cellStyle name="20% - Accent3 3 2 3" xfId="7623"/>
    <cellStyle name="20% - Accent3 3 2 3 2" xfId="12760"/>
    <cellStyle name="20% - Accent3 3 2 4" xfId="12757"/>
    <cellStyle name="20% - Accent3 3 3" xfId="7624"/>
    <cellStyle name="20% - Accent3 3 3 2" xfId="12762"/>
    <cellStyle name="20% - Accent3 3 3 3" xfId="12761"/>
    <cellStyle name="20% - Accent3 3 4" xfId="7625"/>
    <cellStyle name="20% - Accent3 3 4 2" xfId="12763"/>
    <cellStyle name="20% - Accent3 3 5" xfId="12756"/>
    <cellStyle name="20% - Accent3 30" xfId="2933"/>
    <cellStyle name="20% - Accent3 31" xfId="2932"/>
    <cellStyle name="20% - Accent3 31 2" xfId="2931"/>
    <cellStyle name="20% - Accent3 31 2 2" xfId="7626"/>
    <cellStyle name="20% - Accent3 31 2 3" xfId="7627"/>
    <cellStyle name="20% - Accent3 31 3" xfId="2930"/>
    <cellStyle name="20% - Accent3 31 3 2" xfId="7628"/>
    <cellStyle name="20% - Accent3 31 3 3" xfId="7629"/>
    <cellStyle name="20% - Accent3 31 4" xfId="7630"/>
    <cellStyle name="20% - Accent3 31 5" xfId="7631"/>
    <cellStyle name="20% - Accent3 32" xfId="2929"/>
    <cellStyle name="20% - Accent3 33" xfId="2928"/>
    <cellStyle name="20% - Accent3 33 2" xfId="2204"/>
    <cellStyle name="20% - Accent3 33 2 2" xfId="7632"/>
    <cellStyle name="20% - Accent3 33 2 3" xfId="7633"/>
    <cellStyle name="20% - Accent3 33 3" xfId="2166"/>
    <cellStyle name="20% - Accent3 33 3 2" xfId="7634"/>
    <cellStyle name="20% - Accent3 33 3 3" xfId="7635"/>
    <cellStyle name="20% - Accent3 33 4" xfId="7636"/>
    <cellStyle name="20% - Accent3 33 5" xfId="7637"/>
    <cellStyle name="20% - Accent3 34" xfId="2927"/>
    <cellStyle name="20% - Accent3 34 2" xfId="7638"/>
    <cellStyle name="20% - Accent3 34 3" xfId="7639"/>
    <cellStyle name="20% - Accent3 35" xfId="2926"/>
    <cellStyle name="20% - Accent3 35 2" xfId="7640"/>
    <cellStyle name="20% - Accent3 35 3" xfId="7641"/>
    <cellStyle name="20% - Accent3 36" xfId="2925"/>
    <cellStyle name="20% - Accent3 36 2" xfId="7642"/>
    <cellStyle name="20% - Accent3 36 3" xfId="7643"/>
    <cellStyle name="20% - Accent3 37" xfId="2924"/>
    <cellStyle name="20% - Accent3 37 2" xfId="7644"/>
    <cellStyle name="20% - Accent3 37 3" xfId="7645"/>
    <cellStyle name="20% - Accent3 38" xfId="2923"/>
    <cellStyle name="20% - Accent3 38 2" xfId="7646"/>
    <cellStyle name="20% - Accent3 38 3" xfId="7647"/>
    <cellStyle name="20% - Accent3 39" xfId="2922"/>
    <cellStyle name="20% - Accent3 39 2" xfId="7648"/>
    <cellStyle name="20% - Accent3 39 3" xfId="7649"/>
    <cellStyle name="20% - Accent3 4" xfId="2921"/>
    <cellStyle name="20% - Accent3 4 2" xfId="12765"/>
    <cellStyle name="20% - Accent3 4 2 2" xfId="12766"/>
    <cellStyle name="20% - Accent3 4 3" xfId="12767"/>
    <cellStyle name="20% - Accent3 4 4" xfId="12764"/>
    <cellStyle name="20% - Accent3 40" xfId="2920"/>
    <cellStyle name="20% - Accent3 40 2" xfId="7650"/>
    <cellStyle name="20% - Accent3 40 3" xfId="7651"/>
    <cellStyle name="20% - Accent3 41" xfId="2919"/>
    <cellStyle name="20% - Accent3 41 2" xfId="7652"/>
    <cellStyle name="20% - Accent3 41 3" xfId="7653"/>
    <cellStyle name="20% - Accent3 42" xfId="2918"/>
    <cellStyle name="20% - Accent3 42 2" xfId="7654"/>
    <cellStyle name="20% - Accent3 42 3" xfId="7655"/>
    <cellStyle name="20% - Accent3 43" xfId="2284"/>
    <cellStyle name="20% - Accent3 43 2" xfId="7656"/>
    <cellStyle name="20% - Accent3 43 3" xfId="7657"/>
    <cellStyle name="20% - Accent3 44" xfId="2917"/>
    <cellStyle name="20% - Accent3 44 2" xfId="7658"/>
    <cellStyle name="20% - Accent3 44 3" xfId="7659"/>
    <cellStyle name="20% - Accent3 45" xfId="2916"/>
    <cellStyle name="20% - Accent3 45 2" xfId="7660"/>
    <cellStyle name="20% - Accent3 45 3" xfId="7661"/>
    <cellStyle name="20% - Accent3 46" xfId="2915"/>
    <cellStyle name="20% - Accent3 46 2" xfId="7662"/>
    <cellStyle name="20% - Accent3 46 3" xfId="7663"/>
    <cellStyle name="20% - Accent3 47" xfId="2914"/>
    <cellStyle name="20% - Accent3 47 2" xfId="7664"/>
    <cellStyle name="20% - Accent3 47 3" xfId="7665"/>
    <cellStyle name="20% - Accent3 48" xfId="2913"/>
    <cellStyle name="20% - Accent3 48 2" xfId="7666"/>
    <cellStyle name="20% - Accent3 48 3" xfId="7667"/>
    <cellStyle name="20% - Accent3 5" xfId="2912"/>
    <cellStyle name="20% - Accent3 5 2" xfId="12769"/>
    <cellStyle name="20% - Accent3 5 3" xfId="12768"/>
    <cellStyle name="20% - Accent3 6" xfId="2911"/>
    <cellStyle name="20% - Accent3 6 2" xfId="12771"/>
    <cellStyle name="20% - Accent3 6 3" xfId="12770"/>
    <cellStyle name="20% - Accent3 7" xfId="2910"/>
    <cellStyle name="20% - Accent3 7 2" xfId="12772"/>
    <cellStyle name="20% - Accent3 8" xfId="2909"/>
    <cellStyle name="20% - Accent3 9" xfId="2908"/>
    <cellStyle name="20% - Accent4 10" xfId="2224"/>
    <cellStyle name="20% - Accent4 11" xfId="2907"/>
    <cellStyle name="20% - Accent4 12" xfId="2906"/>
    <cellStyle name="20% - Accent4 13" xfId="2905"/>
    <cellStyle name="20% - Accent4 14" xfId="2904"/>
    <cellStyle name="20% - Accent4 15" xfId="2903"/>
    <cellStyle name="20% - Accent4 16" xfId="2902"/>
    <cellStyle name="20% - Accent4 17" xfId="2901"/>
    <cellStyle name="20% - Accent4 18" xfId="2900"/>
    <cellStyle name="20% - Accent4 19" xfId="2899"/>
    <cellStyle name="20% - Accent4 2" xfId="20"/>
    <cellStyle name="20% - Accent4 2 2" xfId="2253"/>
    <cellStyle name="20% - Accent4 2 2 2" xfId="2897"/>
    <cellStyle name="20% - Accent4 2 2 3" xfId="7668"/>
    <cellStyle name="20% - Accent4 2 2 4" xfId="7669"/>
    <cellStyle name="20% - Accent4 2 3" xfId="2898"/>
    <cellStyle name="20% - Accent4 2 4" xfId="12773"/>
    <cellStyle name="20% - Accent4 20" xfId="2896"/>
    <cellStyle name="20% - Accent4 21" xfId="2895"/>
    <cellStyle name="20% - Accent4 22" xfId="2894"/>
    <cellStyle name="20% - Accent4 23" xfId="2893"/>
    <cellStyle name="20% - Accent4 24" xfId="2892"/>
    <cellStyle name="20% - Accent4 25" xfId="2888"/>
    <cellStyle name="20% - Accent4 26" xfId="2891"/>
    <cellStyle name="20% - Accent4 27" xfId="2889"/>
    <cellStyle name="20% - Accent4 27 2" xfId="2890"/>
    <cellStyle name="20% - Accent4 27 2 2" xfId="7670"/>
    <cellStyle name="20% - Accent4 27 2 3" xfId="7671"/>
    <cellStyle name="20% - Accent4 27 3" xfId="2263"/>
    <cellStyle name="20% - Accent4 27 3 2" xfId="7672"/>
    <cellStyle name="20% - Accent4 27 3 3" xfId="7673"/>
    <cellStyle name="20% - Accent4 27 4" xfId="7674"/>
    <cellStyle name="20% - Accent4 27 5" xfId="7675"/>
    <cellStyle name="20% - Accent4 28" xfId="2886"/>
    <cellStyle name="20% - Accent4 29" xfId="2887"/>
    <cellStyle name="20% - Accent4 3" xfId="2885"/>
    <cellStyle name="20% - Accent4 3 2" xfId="2884"/>
    <cellStyle name="20% - Accent4 3 2 2" xfId="7676"/>
    <cellStyle name="20% - Accent4 3 2 2 2" xfId="12777"/>
    <cellStyle name="20% - Accent4 3 2 2 3" xfId="12776"/>
    <cellStyle name="20% - Accent4 3 2 3" xfId="7677"/>
    <cellStyle name="20% - Accent4 3 2 3 2" xfId="12778"/>
    <cellStyle name="20% - Accent4 3 2 4" xfId="12775"/>
    <cellStyle name="20% - Accent4 3 3" xfId="7678"/>
    <cellStyle name="20% - Accent4 3 3 2" xfId="12780"/>
    <cellStyle name="20% - Accent4 3 3 3" xfId="12779"/>
    <cellStyle name="20% - Accent4 3 4" xfId="7679"/>
    <cellStyle name="20% - Accent4 3 4 2" xfId="12781"/>
    <cellStyle name="20% - Accent4 3 5" xfId="12774"/>
    <cellStyle name="20% - Accent4 30" xfId="2883"/>
    <cellStyle name="20% - Accent4 31" xfId="2882"/>
    <cellStyle name="20% - Accent4 31 2" xfId="2881"/>
    <cellStyle name="20% - Accent4 31 2 2" xfId="7680"/>
    <cellStyle name="20% - Accent4 31 2 3" xfId="7681"/>
    <cellStyle name="20% - Accent4 31 3" xfId="2880"/>
    <cellStyle name="20% - Accent4 31 3 2" xfId="7682"/>
    <cellStyle name="20% - Accent4 31 3 3" xfId="7683"/>
    <cellStyle name="20% - Accent4 31 4" xfId="7684"/>
    <cellStyle name="20% - Accent4 31 5" xfId="7685"/>
    <cellStyle name="20% - Accent4 32" xfId="2879"/>
    <cellStyle name="20% - Accent4 33" xfId="2878"/>
    <cellStyle name="20% - Accent4 33 2" xfId="2281"/>
    <cellStyle name="20% - Accent4 33 2 2" xfId="7686"/>
    <cellStyle name="20% - Accent4 33 2 3" xfId="7687"/>
    <cellStyle name="20% - Accent4 33 3" xfId="2877"/>
    <cellStyle name="20% - Accent4 33 3 2" xfId="7688"/>
    <cellStyle name="20% - Accent4 33 3 3" xfId="7689"/>
    <cellStyle name="20% - Accent4 33 4" xfId="7690"/>
    <cellStyle name="20% - Accent4 33 5" xfId="7691"/>
    <cellStyle name="20% - Accent4 34" xfId="2876"/>
    <cellStyle name="20% - Accent4 34 2" xfId="7692"/>
    <cellStyle name="20% - Accent4 34 3" xfId="7693"/>
    <cellStyle name="20% - Accent4 35" xfId="2875"/>
    <cellStyle name="20% - Accent4 35 2" xfId="7694"/>
    <cellStyle name="20% - Accent4 35 3" xfId="7695"/>
    <cellStyle name="20% - Accent4 36" xfId="2874"/>
    <cellStyle name="20% - Accent4 36 2" xfId="7696"/>
    <cellStyle name="20% - Accent4 36 3" xfId="7697"/>
    <cellStyle name="20% - Accent4 37" xfId="2873"/>
    <cellStyle name="20% - Accent4 37 2" xfId="7698"/>
    <cellStyle name="20% - Accent4 37 3" xfId="7699"/>
    <cellStyle name="20% - Accent4 38" xfId="2872"/>
    <cellStyle name="20% - Accent4 38 2" xfId="7700"/>
    <cellStyle name="20% - Accent4 38 3" xfId="7701"/>
    <cellStyle name="20% - Accent4 39" xfId="2871"/>
    <cellStyle name="20% - Accent4 39 2" xfId="7702"/>
    <cellStyle name="20% - Accent4 39 3" xfId="7703"/>
    <cellStyle name="20% - Accent4 4" xfId="2870"/>
    <cellStyle name="20% - Accent4 4 2" xfId="12783"/>
    <cellStyle name="20% - Accent4 4 2 2" xfId="12784"/>
    <cellStyle name="20% - Accent4 4 3" xfId="12785"/>
    <cellStyle name="20% - Accent4 4 4" xfId="12782"/>
    <cellStyle name="20% - Accent4 40" xfId="2869"/>
    <cellStyle name="20% - Accent4 40 2" xfId="7704"/>
    <cellStyle name="20% - Accent4 40 3" xfId="7705"/>
    <cellStyle name="20% - Accent4 41" xfId="2868"/>
    <cellStyle name="20% - Accent4 41 2" xfId="7706"/>
    <cellStyle name="20% - Accent4 41 3" xfId="7707"/>
    <cellStyle name="20% - Accent4 42" xfId="2257"/>
    <cellStyle name="20% - Accent4 42 2" xfId="7708"/>
    <cellStyle name="20% - Accent4 42 3" xfId="7709"/>
    <cellStyle name="20% - Accent4 43" xfId="2867"/>
    <cellStyle name="20% - Accent4 43 2" xfId="7710"/>
    <cellStyle name="20% - Accent4 43 3" xfId="7711"/>
    <cellStyle name="20% - Accent4 44" xfId="2866"/>
    <cellStyle name="20% - Accent4 44 2" xfId="7712"/>
    <cellStyle name="20% - Accent4 44 3" xfId="7713"/>
    <cellStyle name="20% - Accent4 45" xfId="2865"/>
    <cellStyle name="20% - Accent4 45 2" xfId="7714"/>
    <cellStyle name="20% - Accent4 45 3" xfId="7715"/>
    <cellStyle name="20% - Accent4 46" xfId="2864"/>
    <cellStyle name="20% - Accent4 46 2" xfId="7716"/>
    <cellStyle name="20% - Accent4 46 3" xfId="7717"/>
    <cellStyle name="20% - Accent4 47" xfId="2863"/>
    <cellStyle name="20% - Accent4 47 2" xfId="7718"/>
    <cellStyle name="20% - Accent4 47 3" xfId="7719"/>
    <cellStyle name="20% - Accent4 48" xfId="2862"/>
    <cellStyle name="20% - Accent4 48 2" xfId="7720"/>
    <cellStyle name="20% - Accent4 48 3" xfId="7721"/>
    <cellStyle name="20% - Accent4 5" xfId="2861"/>
    <cellStyle name="20% - Accent4 5 2" xfId="12787"/>
    <cellStyle name="20% - Accent4 5 3" xfId="12786"/>
    <cellStyle name="20% - Accent4 6" xfId="2860"/>
    <cellStyle name="20% - Accent4 6 2" xfId="12789"/>
    <cellStyle name="20% - Accent4 6 3" xfId="12788"/>
    <cellStyle name="20% - Accent4 7" xfId="2859"/>
    <cellStyle name="20% - Accent4 7 2" xfId="12790"/>
    <cellStyle name="20% - Accent4 8" xfId="2858"/>
    <cellStyle name="20% - Accent4 9" xfId="2260"/>
    <cellStyle name="20% - Accent5 10" xfId="2857"/>
    <cellStyle name="20% - Accent5 11" xfId="2856"/>
    <cellStyle name="20% - Accent5 12" xfId="2855"/>
    <cellStyle name="20% - Accent5 13" xfId="2854"/>
    <cellStyle name="20% - Accent5 14" xfId="2853"/>
    <cellStyle name="20% - Accent5 15" xfId="2852"/>
    <cellStyle name="20% - Accent5 16" xfId="2851"/>
    <cellStyle name="20% - Accent5 17" xfId="2850"/>
    <cellStyle name="20% - Accent5 18" xfId="2849"/>
    <cellStyle name="20% - Accent5 19" xfId="2848"/>
    <cellStyle name="20% - Accent5 2" xfId="21"/>
    <cellStyle name="20% - Accent5 2 2" xfId="2847"/>
    <cellStyle name="20% - Accent5 2 2 2" xfId="2846"/>
    <cellStyle name="20% - Accent5 2 2 3" xfId="7722"/>
    <cellStyle name="20% - Accent5 2 2 4" xfId="7723"/>
    <cellStyle name="20% - Accent5 2 3" xfId="2216"/>
    <cellStyle name="20% - Accent5 20" xfId="2845"/>
    <cellStyle name="20% - Accent5 21" xfId="2844"/>
    <cellStyle name="20% - Accent5 22" xfId="2843"/>
    <cellStyle name="20% - Accent5 23" xfId="2842"/>
    <cellStyle name="20% - Accent5 24" xfId="2841"/>
    <cellStyle name="20% - Accent5 25" xfId="2840"/>
    <cellStyle name="20% - Accent5 26" xfId="2839"/>
    <cellStyle name="20% - Accent5 27" xfId="2838"/>
    <cellStyle name="20% - Accent5 27 2" xfId="2235"/>
    <cellStyle name="20% - Accent5 27 2 2" xfId="7724"/>
    <cellStyle name="20% - Accent5 27 2 3" xfId="7725"/>
    <cellStyle name="20% - Accent5 27 3" xfId="2837"/>
    <cellStyle name="20% - Accent5 27 3 2" xfId="7726"/>
    <cellStyle name="20% - Accent5 27 3 3" xfId="7727"/>
    <cellStyle name="20% - Accent5 27 4" xfId="7728"/>
    <cellStyle name="20% - Accent5 27 5" xfId="7729"/>
    <cellStyle name="20% - Accent5 28" xfId="2836"/>
    <cellStyle name="20% - Accent5 29" xfId="2835"/>
    <cellStyle name="20% - Accent5 3" xfId="2834"/>
    <cellStyle name="20% - Accent5 3 2" xfId="2833"/>
    <cellStyle name="20% - Accent5 3 2 2" xfId="7730"/>
    <cellStyle name="20% - Accent5 3 2 2 2" xfId="12794"/>
    <cellStyle name="20% - Accent5 3 2 2 3" xfId="12793"/>
    <cellStyle name="20% - Accent5 3 2 3" xfId="7731"/>
    <cellStyle name="20% - Accent5 3 2 3 2" xfId="12795"/>
    <cellStyle name="20% - Accent5 3 2 4" xfId="12792"/>
    <cellStyle name="20% - Accent5 3 3" xfId="7732"/>
    <cellStyle name="20% - Accent5 3 3 2" xfId="12797"/>
    <cellStyle name="20% - Accent5 3 3 3" xfId="12796"/>
    <cellStyle name="20% - Accent5 3 4" xfId="7733"/>
    <cellStyle name="20% - Accent5 3 4 2" xfId="12798"/>
    <cellStyle name="20% - Accent5 3 5" xfId="12791"/>
    <cellStyle name="20% - Accent5 30" xfId="2832"/>
    <cellStyle name="20% - Accent5 31" xfId="2831"/>
    <cellStyle name="20% - Accent5 31 2" xfId="2830"/>
    <cellStyle name="20% - Accent5 31 2 2" xfId="7734"/>
    <cellStyle name="20% - Accent5 31 2 3" xfId="7735"/>
    <cellStyle name="20% - Accent5 31 3" xfId="2829"/>
    <cellStyle name="20% - Accent5 31 3 2" xfId="7736"/>
    <cellStyle name="20% - Accent5 31 3 3" xfId="7737"/>
    <cellStyle name="20% - Accent5 31 4" xfId="7738"/>
    <cellStyle name="20% - Accent5 31 5" xfId="7739"/>
    <cellStyle name="20% - Accent5 32" xfId="2828"/>
    <cellStyle name="20% - Accent5 33" xfId="2243"/>
    <cellStyle name="20% - Accent5 33 2" xfId="2058"/>
    <cellStyle name="20% - Accent5 33 2 2" xfId="7740"/>
    <cellStyle name="20% - Accent5 33 2 3" xfId="7741"/>
    <cellStyle name="20% - Accent5 33 3" xfId="2827"/>
    <cellStyle name="20% - Accent5 33 3 2" xfId="7742"/>
    <cellStyle name="20% - Accent5 33 3 3" xfId="7743"/>
    <cellStyle name="20% - Accent5 33 4" xfId="7744"/>
    <cellStyle name="20% - Accent5 33 5" xfId="7745"/>
    <cellStyle name="20% - Accent5 34" xfId="2826"/>
    <cellStyle name="20% - Accent5 34 2" xfId="7746"/>
    <cellStyle name="20% - Accent5 34 3" xfId="7747"/>
    <cellStyle name="20% - Accent5 35" xfId="2825"/>
    <cellStyle name="20% - Accent5 35 2" xfId="7748"/>
    <cellStyle name="20% - Accent5 35 3" xfId="7749"/>
    <cellStyle name="20% - Accent5 36" xfId="2824"/>
    <cellStyle name="20% - Accent5 36 2" xfId="7750"/>
    <cellStyle name="20% - Accent5 36 3" xfId="7751"/>
    <cellStyle name="20% - Accent5 37" xfId="2823"/>
    <cellStyle name="20% - Accent5 37 2" xfId="7752"/>
    <cellStyle name="20% - Accent5 37 3" xfId="7753"/>
    <cellStyle name="20% - Accent5 38" xfId="2822"/>
    <cellStyle name="20% - Accent5 38 2" xfId="7754"/>
    <cellStyle name="20% - Accent5 38 3" xfId="7755"/>
    <cellStyle name="20% - Accent5 39" xfId="2821"/>
    <cellStyle name="20% - Accent5 39 2" xfId="7756"/>
    <cellStyle name="20% - Accent5 39 3" xfId="7757"/>
    <cellStyle name="20% - Accent5 4" xfId="2820"/>
    <cellStyle name="20% - Accent5 4 2" xfId="12800"/>
    <cellStyle name="20% - Accent5 4 2 2" xfId="12801"/>
    <cellStyle name="20% - Accent5 4 3" xfId="12802"/>
    <cellStyle name="20% - Accent5 4 4" xfId="12799"/>
    <cellStyle name="20% - Accent5 40" xfId="2819"/>
    <cellStyle name="20% - Accent5 40 2" xfId="7758"/>
    <cellStyle name="20% - Accent5 40 3" xfId="7759"/>
    <cellStyle name="20% - Accent5 41" xfId="2818"/>
    <cellStyle name="20% - Accent5 41 2" xfId="7760"/>
    <cellStyle name="20% - Accent5 41 3" xfId="7761"/>
    <cellStyle name="20% - Accent5 42" xfId="2239"/>
    <cellStyle name="20% - Accent5 42 2" xfId="7762"/>
    <cellStyle name="20% - Accent5 42 3" xfId="7763"/>
    <cellStyle name="20% - Accent5 43" xfId="2817"/>
    <cellStyle name="20% - Accent5 43 2" xfId="7764"/>
    <cellStyle name="20% - Accent5 43 3" xfId="7765"/>
    <cellStyle name="20% - Accent5 44" xfId="2816"/>
    <cellStyle name="20% - Accent5 44 2" xfId="7766"/>
    <cellStyle name="20% - Accent5 44 3" xfId="7767"/>
    <cellStyle name="20% - Accent5 45" xfId="2815"/>
    <cellStyle name="20% - Accent5 45 2" xfId="7768"/>
    <cellStyle name="20% - Accent5 45 3" xfId="7769"/>
    <cellStyle name="20% - Accent5 46" xfId="2814"/>
    <cellStyle name="20% - Accent5 46 2" xfId="7770"/>
    <cellStyle name="20% - Accent5 46 3" xfId="7771"/>
    <cellStyle name="20% - Accent5 47" xfId="2813"/>
    <cellStyle name="20% - Accent5 47 2" xfId="7772"/>
    <cellStyle name="20% - Accent5 47 3" xfId="7773"/>
    <cellStyle name="20% - Accent5 48" xfId="2812"/>
    <cellStyle name="20% - Accent5 48 2" xfId="7774"/>
    <cellStyle name="20% - Accent5 48 3" xfId="7775"/>
    <cellStyle name="20% - Accent5 5" xfId="2811"/>
    <cellStyle name="20% - Accent5 5 2" xfId="12804"/>
    <cellStyle name="20% - Accent5 5 3" xfId="12803"/>
    <cellStyle name="20% - Accent5 6" xfId="2810"/>
    <cellStyle name="20% - Accent5 6 2" xfId="12806"/>
    <cellStyle name="20% - Accent5 6 3" xfId="12805"/>
    <cellStyle name="20% - Accent5 7" xfId="2809"/>
    <cellStyle name="20% - Accent5 7 2" xfId="12807"/>
    <cellStyle name="20% - Accent5 8" xfId="2808"/>
    <cellStyle name="20% - Accent5 9" xfId="2286"/>
    <cellStyle name="20% - Accent6 10" xfId="2807"/>
    <cellStyle name="20% - Accent6 11" xfId="2806"/>
    <cellStyle name="20% - Accent6 12" xfId="2802"/>
    <cellStyle name="20% - Accent6 13" xfId="2805"/>
    <cellStyle name="20% - Accent6 14" xfId="2803"/>
    <cellStyle name="20% - Accent6 15" xfId="2804"/>
    <cellStyle name="20% - Accent6 16" xfId="2800"/>
    <cellStyle name="20% - Accent6 17" xfId="2801"/>
    <cellStyle name="20% - Accent6 18" xfId="2799"/>
    <cellStyle name="20% - Accent6 19" xfId="2798"/>
    <cellStyle name="20% - Accent6 2" xfId="22"/>
    <cellStyle name="20% - Accent6 2 2" xfId="2797"/>
    <cellStyle name="20% - Accent6 2 2 2" xfId="2796"/>
    <cellStyle name="20% - Accent6 2 2 3" xfId="7776"/>
    <cellStyle name="20% - Accent6 2 2 4" xfId="7777"/>
    <cellStyle name="20% - Accent6 2 3" xfId="2282"/>
    <cellStyle name="20% - Accent6 2 4" xfId="12808"/>
    <cellStyle name="20% - Accent6 20" xfId="2795"/>
    <cellStyle name="20% - Accent6 21" xfId="2794"/>
    <cellStyle name="20% - Accent6 22" xfId="2793"/>
    <cellStyle name="20% - Accent6 23" xfId="2792"/>
    <cellStyle name="20% - Accent6 24" xfId="2791"/>
    <cellStyle name="20% - Accent6 25" xfId="2790"/>
    <cellStyle name="20% - Accent6 26" xfId="2789"/>
    <cellStyle name="20% - Accent6 27" xfId="2788"/>
    <cellStyle name="20% - Accent6 27 2" xfId="2287"/>
    <cellStyle name="20% - Accent6 27 2 2" xfId="7778"/>
    <cellStyle name="20% - Accent6 27 2 3" xfId="7779"/>
    <cellStyle name="20% - Accent6 27 3" xfId="2787"/>
    <cellStyle name="20% - Accent6 27 3 2" xfId="7780"/>
    <cellStyle name="20% - Accent6 27 3 3" xfId="7781"/>
    <cellStyle name="20% - Accent6 27 4" xfId="7782"/>
    <cellStyle name="20% - Accent6 27 5" xfId="7783"/>
    <cellStyle name="20% - Accent6 28" xfId="2786"/>
    <cellStyle name="20% - Accent6 29" xfId="2782"/>
    <cellStyle name="20% - Accent6 3" xfId="2785"/>
    <cellStyle name="20% - Accent6 3 2" xfId="2783"/>
    <cellStyle name="20% - Accent6 3 2 2" xfId="7784"/>
    <cellStyle name="20% - Accent6 3 2 2 2" xfId="12812"/>
    <cellStyle name="20% - Accent6 3 2 2 3" xfId="12811"/>
    <cellStyle name="20% - Accent6 3 2 3" xfId="7785"/>
    <cellStyle name="20% - Accent6 3 2 3 2" xfId="12813"/>
    <cellStyle name="20% - Accent6 3 2 4" xfId="12810"/>
    <cellStyle name="20% - Accent6 3 3" xfId="7786"/>
    <cellStyle name="20% - Accent6 3 3 2" xfId="12815"/>
    <cellStyle name="20% - Accent6 3 3 3" xfId="12814"/>
    <cellStyle name="20% - Accent6 3 4" xfId="7787"/>
    <cellStyle name="20% - Accent6 3 4 2" xfId="12816"/>
    <cellStyle name="20% - Accent6 3 5" xfId="12809"/>
    <cellStyle name="20% - Accent6 30" xfId="2784"/>
    <cellStyle name="20% - Accent6 31" xfId="2780"/>
    <cellStyle name="20% - Accent6 31 2" xfId="2781"/>
    <cellStyle name="20% - Accent6 31 2 2" xfId="7788"/>
    <cellStyle name="20% - Accent6 31 2 3" xfId="7789"/>
    <cellStyle name="20% - Accent6 31 3" xfId="2779"/>
    <cellStyle name="20% - Accent6 31 3 2" xfId="7790"/>
    <cellStyle name="20% - Accent6 31 3 3" xfId="7791"/>
    <cellStyle name="20% - Accent6 31 4" xfId="7792"/>
    <cellStyle name="20% - Accent6 31 5" xfId="7793"/>
    <cellStyle name="20% - Accent6 32" xfId="2778"/>
    <cellStyle name="20% - Accent6 33" xfId="2252"/>
    <cellStyle name="20% - Accent6 33 2" xfId="2777"/>
    <cellStyle name="20% - Accent6 33 2 2" xfId="7794"/>
    <cellStyle name="20% - Accent6 33 2 3" xfId="7795"/>
    <cellStyle name="20% - Accent6 33 3" xfId="2776"/>
    <cellStyle name="20% - Accent6 33 3 2" xfId="7796"/>
    <cellStyle name="20% - Accent6 33 3 3" xfId="7797"/>
    <cellStyle name="20% - Accent6 33 4" xfId="7798"/>
    <cellStyle name="20% - Accent6 33 5" xfId="7799"/>
    <cellStyle name="20% - Accent6 34" xfId="2775"/>
    <cellStyle name="20% - Accent6 34 2" xfId="7800"/>
    <cellStyle name="20% - Accent6 34 3" xfId="7801"/>
    <cellStyle name="20% - Accent6 35" xfId="2774"/>
    <cellStyle name="20% - Accent6 35 2" xfId="7802"/>
    <cellStyle name="20% - Accent6 35 3" xfId="7803"/>
    <cellStyle name="20% - Accent6 36" xfId="2707"/>
    <cellStyle name="20% - Accent6 36 2" xfId="7804"/>
    <cellStyle name="20% - Accent6 36 3" xfId="7805"/>
    <cellStyle name="20% - Accent6 37" xfId="2773"/>
    <cellStyle name="20% - Accent6 37 2" xfId="7806"/>
    <cellStyle name="20% - Accent6 37 3" xfId="7807"/>
    <cellStyle name="20% - Accent6 38" xfId="2696"/>
    <cellStyle name="20% - Accent6 38 2" xfId="7808"/>
    <cellStyle name="20% - Accent6 38 3" xfId="7809"/>
    <cellStyle name="20% - Accent6 39" xfId="2772"/>
    <cellStyle name="20% - Accent6 39 2" xfId="7810"/>
    <cellStyle name="20% - Accent6 39 3" xfId="7811"/>
    <cellStyle name="20% - Accent6 4" xfId="2702"/>
    <cellStyle name="20% - Accent6 4 2" xfId="12818"/>
    <cellStyle name="20% - Accent6 4 2 2" xfId="12819"/>
    <cellStyle name="20% - Accent6 4 3" xfId="12820"/>
    <cellStyle name="20% - Accent6 4 4" xfId="12817"/>
    <cellStyle name="20% - Accent6 40" xfId="2753"/>
    <cellStyle name="20% - Accent6 40 2" xfId="7812"/>
    <cellStyle name="20% - Accent6 40 3" xfId="7813"/>
    <cellStyle name="20% - Accent6 41" xfId="2264"/>
    <cellStyle name="20% - Accent6 41 2" xfId="7814"/>
    <cellStyle name="20% - Accent6 41 3" xfId="7815"/>
    <cellStyle name="20% - Accent6 42" xfId="2771"/>
    <cellStyle name="20% - Accent6 42 2" xfId="7816"/>
    <cellStyle name="20% - Accent6 42 3" xfId="7817"/>
    <cellStyle name="20% - Accent6 43" xfId="2770"/>
    <cellStyle name="20% - Accent6 43 2" xfId="7818"/>
    <cellStyle name="20% - Accent6 43 3" xfId="7819"/>
    <cellStyle name="20% - Accent6 44" xfId="2769"/>
    <cellStyle name="20% - Accent6 44 2" xfId="7820"/>
    <cellStyle name="20% - Accent6 44 3" xfId="7821"/>
    <cellStyle name="20% - Accent6 45" xfId="2768"/>
    <cellStyle name="20% - Accent6 45 2" xfId="7822"/>
    <cellStyle name="20% - Accent6 45 3" xfId="7823"/>
    <cellStyle name="20% - Accent6 46" xfId="2767"/>
    <cellStyle name="20% - Accent6 46 2" xfId="7824"/>
    <cellStyle name="20% - Accent6 46 3" xfId="7825"/>
    <cellStyle name="20% - Accent6 47" xfId="2766"/>
    <cellStyle name="20% - Accent6 47 2" xfId="7826"/>
    <cellStyle name="20% - Accent6 47 3" xfId="7827"/>
    <cellStyle name="20% - Accent6 48" xfId="2765"/>
    <cellStyle name="20% - Accent6 48 2" xfId="7828"/>
    <cellStyle name="20% - Accent6 48 3" xfId="7829"/>
    <cellStyle name="20% - Accent6 5" xfId="2764"/>
    <cellStyle name="20% - Accent6 5 2" xfId="12822"/>
    <cellStyle name="20% - Accent6 5 3" xfId="12821"/>
    <cellStyle name="20% - Accent6 6" xfId="2763"/>
    <cellStyle name="20% - Accent6 6 2" xfId="12824"/>
    <cellStyle name="20% - Accent6 6 3" xfId="12823"/>
    <cellStyle name="20% - Accent6 7" xfId="2762"/>
    <cellStyle name="20% - Accent6 7 2" xfId="12825"/>
    <cellStyle name="20% - Accent6 8" xfId="2218"/>
    <cellStyle name="20% - Accent6 9" xfId="2761"/>
    <cellStyle name="40% - Accent1 10" xfId="2760"/>
    <cellStyle name="40% - Accent1 11" xfId="2759"/>
    <cellStyle name="40% - Accent1 12" xfId="2758"/>
    <cellStyle name="40% - Accent1 13" xfId="2757"/>
    <cellStyle name="40% - Accent1 14" xfId="2756"/>
    <cellStyle name="40% - Accent1 15" xfId="2755"/>
    <cellStyle name="40% - Accent1 16" xfId="2754"/>
    <cellStyle name="40% - Accent1 17" xfId="2752"/>
    <cellStyle name="40% - Accent1 18" xfId="2751"/>
    <cellStyle name="40% - Accent1 19" xfId="2215"/>
    <cellStyle name="40% - Accent1 2" xfId="23"/>
    <cellStyle name="40% - Accent1 2 2" xfId="2749"/>
    <cellStyle name="40% - Accent1 2 2 2" xfId="2748"/>
    <cellStyle name="40% - Accent1 2 2 3" xfId="7830"/>
    <cellStyle name="40% - Accent1 2 2 4" xfId="7831"/>
    <cellStyle name="40% - Accent1 2 3" xfId="2750"/>
    <cellStyle name="40% - Accent1 2 4" xfId="12826"/>
    <cellStyle name="40% - Accent1 20" xfId="2747"/>
    <cellStyle name="40% - Accent1 21" xfId="2746"/>
    <cellStyle name="40% - Accent1 22" xfId="2745"/>
    <cellStyle name="40% - Accent1 23" xfId="2744"/>
    <cellStyle name="40% - Accent1 24" xfId="2743"/>
    <cellStyle name="40% - Accent1 25" xfId="2742"/>
    <cellStyle name="40% - Accent1 26" xfId="2741"/>
    <cellStyle name="40% - Accent1 27" xfId="2219"/>
    <cellStyle name="40% - Accent1 27 2" xfId="2740"/>
    <cellStyle name="40% - Accent1 27 2 2" xfId="7832"/>
    <cellStyle name="40% - Accent1 27 2 3" xfId="7833"/>
    <cellStyle name="40% - Accent1 27 3" xfId="2739"/>
    <cellStyle name="40% - Accent1 27 3 2" xfId="7834"/>
    <cellStyle name="40% - Accent1 27 3 3" xfId="7835"/>
    <cellStyle name="40% - Accent1 27 4" xfId="7836"/>
    <cellStyle name="40% - Accent1 27 5" xfId="7837"/>
    <cellStyle name="40% - Accent1 28" xfId="2738"/>
    <cellStyle name="40% - Accent1 29" xfId="2737"/>
    <cellStyle name="40% - Accent1 3" xfId="2736"/>
    <cellStyle name="40% - Accent1 3 2" xfId="2735"/>
    <cellStyle name="40% - Accent1 3 2 2" xfId="7838"/>
    <cellStyle name="40% - Accent1 3 2 2 2" xfId="12830"/>
    <cellStyle name="40% - Accent1 3 2 2 3" xfId="12829"/>
    <cellStyle name="40% - Accent1 3 2 3" xfId="7839"/>
    <cellStyle name="40% - Accent1 3 2 3 2" xfId="12831"/>
    <cellStyle name="40% - Accent1 3 2 4" xfId="12828"/>
    <cellStyle name="40% - Accent1 3 3" xfId="7840"/>
    <cellStyle name="40% - Accent1 3 3 2" xfId="12833"/>
    <cellStyle name="40% - Accent1 3 3 3" xfId="12832"/>
    <cellStyle name="40% - Accent1 3 4" xfId="7841"/>
    <cellStyle name="40% - Accent1 3 4 2" xfId="12834"/>
    <cellStyle name="40% - Accent1 3 5" xfId="12827"/>
    <cellStyle name="40% - Accent1 30" xfId="2734"/>
    <cellStyle name="40% - Accent1 31" xfId="2733"/>
    <cellStyle name="40% - Accent1 31 2" xfId="2732"/>
    <cellStyle name="40% - Accent1 31 2 2" xfId="7842"/>
    <cellStyle name="40% - Accent1 31 2 3" xfId="7843"/>
    <cellStyle name="40% - Accent1 31 3" xfId="2731"/>
    <cellStyle name="40% - Accent1 31 3 2" xfId="7844"/>
    <cellStyle name="40% - Accent1 31 3 3" xfId="7845"/>
    <cellStyle name="40% - Accent1 31 4" xfId="7846"/>
    <cellStyle name="40% - Accent1 31 5" xfId="7847"/>
    <cellStyle name="40% - Accent1 32" xfId="2211"/>
    <cellStyle name="40% - Accent1 33" xfId="2649"/>
    <cellStyle name="40% - Accent1 33 2" xfId="2673"/>
    <cellStyle name="40% - Accent1 33 2 2" xfId="7848"/>
    <cellStyle name="40% - Accent1 33 2 3" xfId="7849"/>
    <cellStyle name="40% - Accent1 33 3" xfId="2440"/>
    <cellStyle name="40% - Accent1 33 3 2" xfId="7850"/>
    <cellStyle name="40% - Accent1 33 3 3" xfId="7851"/>
    <cellStyle name="40% - Accent1 33 4" xfId="7852"/>
    <cellStyle name="40% - Accent1 33 5" xfId="7853"/>
    <cellStyle name="40% - Accent1 34" xfId="2661"/>
    <cellStyle name="40% - Accent1 34 2" xfId="7854"/>
    <cellStyle name="40% - Accent1 34 3" xfId="7855"/>
    <cellStyle name="40% - Accent1 35" xfId="2685"/>
    <cellStyle name="40% - Accent1 35 2" xfId="7856"/>
    <cellStyle name="40% - Accent1 35 3" xfId="7857"/>
    <cellStyle name="40% - Accent1 36" xfId="2452"/>
    <cellStyle name="40% - Accent1 36 2" xfId="7858"/>
    <cellStyle name="40% - Accent1 36 3" xfId="7859"/>
    <cellStyle name="40% - Accent1 37" xfId="2149"/>
    <cellStyle name="40% - Accent1 37 2" xfId="7860"/>
    <cellStyle name="40% - Accent1 37 3" xfId="7861"/>
    <cellStyle name="40% - Accent1 38" xfId="2655"/>
    <cellStyle name="40% - Accent1 38 2" xfId="7862"/>
    <cellStyle name="40% - Accent1 38 3" xfId="7863"/>
    <cellStyle name="40% - Accent1 39" xfId="2679"/>
    <cellStyle name="40% - Accent1 39 2" xfId="7864"/>
    <cellStyle name="40% - Accent1 39 3" xfId="7865"/>
    <cellStyle name="40% - Accent1 4" xfId="2446"/>
    <cellStyle name="40% - Accent1 4 2" xfId="12836"/>
    <cellStyle name="40% - Accent1 4 2 2" xfId="12837"/>
    <cellStyle name="40% - Accent1 4 3" xfId="12838"/>
    <cellStyle name="40% - Accent1 4 4" xfId="12835"/>
    <cellStyle name="40% - Accent1 40" xfId="2667"/>
    <cellStyle name="40% - Accent1 40 2" xfId="7866"/>
    <cellStyle name="40% - Accent1 40 3" xfId="7867"/>
    <cellStyle name="40% - Accent1 41" xfId="2691"/>
    <cellStyle name="40% - Accent1 41 2" xfId="7868"/>
    <cellStyle name="40% - Accent1 41 3" xfId="7869"/>
    <cellStyle name="40% - Accent1 42" xfId="2458"/>
    <cellStyle name="40% - Accent1 42 2" xfId="7870"/>
    <cellStyle name="40% - Accent1 42 3" xfId="7871"/>
    <cellStyle name="40% - Accent1 43" xfId="2155"/>
    <cellStyle name="40% - Accent1 43 2" xfId="7872"/>
    <cellStyle name="40% - Accent1 43 3" xfId="7873"/>
    <cellStyle name="40% - Accent1 44" xfId="2142"/>
    <cellStyle name="40% - Accent1 44 2" xfId="7874"/>
    <cellStyle name="40% - Accent1 44 3" xfId="7875"/>
    <cellStyle name="40% - Accent1 45" xfId="2056"/>
    <cellStyle name="40% - Accent1 45 2" xfId="7876"/>
    <cellStyle name="40% - Accent1 45 3" xfId="7877"/>
    <cellStyle name="40% - Accent1 46" xfId="2730"/>
    <cellStyle name="40% - Accent1 46 2" xfId="7878"/>
    <cellStyle name="40% - Accent1 46 3" xfId="7879"/>
    <cellStyle name="40% - Accent1 47" xfId="2729"/>
    <cellStyle name="40% - Accent1 47 2" xfId="7880"/>
    <cellStyle name="40% - Accent1 47 3" xfId="7881"/>
    <cellStyle name="40% - Accent1 48" xfId="2728"/>
    <cellStyle name="40% - Accent1 48 2" xfId="7882"/>
    <cellStyle name="40% - Accent1 48 3" xfId="7883"/>
    <cellStyle name="40% - Accent1 5" xfId="2727"/>
    <cellStyle name="40% - Accent1 5 2" xfId="12840"/>
    <cellStyle name="40% - Accent1 5 3" xfId="12839"/>
    <cellStyle name="40% - Accent1 6" xfId="2726"/>
    <cellStyle name="40% - Accent1 6 2" xfId="12842"/>
    <cellStyle name="40% - Accent1 6 3" xfId="12841"/>
    <cellStyle name="40% - Accent1 7" xfId="2725"/>
    <cellStyle name="40% - Accent1 7 2" xfId="12843"/>
    <cellStyle name="40% - Accent1 8" xfId="2724"/>
    <cellStyle name="40% - Accent1 9" xfId="2723"/>
    <cellStyle name="40% - Accent2 10" xfId="2722"/>
    <cellStyle name="40% - Accent2 11" xfId="2721"/>
    <cellStyle name="40% - Accent2 12" xfId="2222"/>
    <cellStyle name="40% - Accent2 13" xfId="2720"/>
    <cellStyle name="40% - Accent2 14" xfId="2719"/>
    <cellStyle name="40% - Accent2 15" xfId="2718"/>
    <cellStyle name="40% - Accent2 16" xfId="2717"/>
    <cellStyle name="40% - Accent2 17" xfId="2716"/>
    <cellStyle name="40% - Accent2 18" xfId="2715"/>
    <cellStyle name="40% - Accent2 19" xfId="2714"/>
    <cellStyle name="40% - Accent2 2" xfId="24"/>
    <cellStyle name="40% - Accent2 2 2" xfId="2712"/>
    <cellStyle name="40% - Accent2 2 2 2" xfId="2711"/>
    <cellStyle name="40% - Accent2 2 2 3" xfId="7884"/>
    <cellStyle name="40% - Accent2 2 2 4" xfId="7885"/>
    <cellStyle name="40% - Accent2 2 3" xfId="2713"/>
    <cellStyle name="40% - Accent2 20" xfId="2207"/>
    <cellStyle name="40% - Accent2 21" xfId="2710"/>
    <cellStyle name="40% - Accent2 22" xfId="2709"/>
    <cellStyle name="40% - Accent2 23" xfId="2708"/>
    <cellStyle name="40% - Accent2 24" xfId="2700"/>
    <cellStyle name="40% - Accent2 25" xfId="2706"/>
    <cellStyle name="40% - Accent2 26" xfId="2705"/>
    <cellStyle name="40% - Accent2 27" xfId="2693"/>
    <cellStyle name="40% - Accent2 27 2" xfId="2697"/>
    <cellStyle name="40% - Accent2 27 2 2" xfId="7886"/>
    <cellStyle name="40% - Accent2 27 2 3" xfId="7887"/>
    <cellStyle name="40% - Accent2 27 3" xfId="2698"/>
    <cellStyle name="40% - Accent2 27 3 2" xfId="7888"/>
    <cellStyle name="40% - Accent2 27 3 3" xfId="7889"/>
    <cellStyle name="40% - Accent2 27 4" xfId="7890"/>
    <cellStyle name="40% - Accent2 27 5" xfId="7891"/>
    <cellStyle name="40% - Accent2 28" xfId="2704"/>
    <cellStyle name="40% - Accent2 29" xfId="2227"/>
    <cellStyle name="40% - Accent2 3" xfId="2695"/>
    <cellStyle name="40% - Accent2 3 2" xfId="2699"/>
    <cellStyle name="40% - Accent2 3 2 2" xfId="7892"/>
    <cellStyle name="40% - Accent2 3 2 2 2" xfId="12847"/>
    <cellStyle name="40% - Accent2 3 2 2 3" xfId="12846"/>
    <cellStyle name="40% - Accent2 3 2 3" xfId="7893"/>
    <cellStyle name="40% - Accent2 3 2 3 2" xfId="12848"/>
    <cellStyle name="40% - Accent2 3 2 4" xfId="12845"/>
    <cellStyle name="40% - Accent2 3 3" xfId="7894"/>
    <cellStyle name="40% - Accent2 3 3 2" xfId="12850"/>
    <cellStyle name="40% - Accent2 3 3 3" xfId="12849"/>
    <cellStyle name="40% - Accent2 3 4" xfId="7895"/>
    <cellStyle name="40% - Accent2 3 4 2" xfId="12851"/>
    <cellStyle name="40% - Accent2 3 5" xfId="12844"/>
    <cellStyle name="40% - Accent2 30" xfId="2703"/>
    <cellStyle name="40% - Accent2 31" xfId="2694"/>
    <cellStyle name="40% - Accent2 31 2" xfId="2701"/>
    <cellStyle name="40% - Accent2 31 2 2" xfId="7896"/>
    <cellStyle name="40% - Accent2 31 2 3" xfId="7897"/>
    <cellStyle name="40% - Accent2 31 3" xfId="2620"/>
    <cellStyle name="40% - Accent2 31 3 2" xfId="7898"/>
    <cellStyle name="40% - Accent2 31 3 3" xfId="7899"/>
    <cellStyle name="40% - Accent2 31 4" xfId="7900"/>
    <cellStyle name="40% - Accent2 31 5" xfId="7901"/>
    <cellStyle name="40% - Accent2 32" xfId="2644"/>
    <cellStyle name="40% - Accent2 33" xfId="2563"/>
    <cellStyle name="40% - Accent2 33 2" xfId="2635"/>
    <cellStyle name="40% - Accent2 33 2 2" xfId="7902"/>
    <cellStyle name="40% - Accent2 33 2 3" xfId="7903"/>
    <cellStyle name="40% - Accent2 33 3" xfId="2571"/>
    <cellStyle name="40% - Accent2 33 3 2" xfId="7904"/>
    <cellStyle name="40% - Accent2 33 3 3" xfId="7905"/>
    <cellStyle name="40% - Accent2 33 4" xfId="7906"/>
    <cellStyle name="40% - Accent2 33 5" xfId="7907"/>
    <cellStyle name="40% - Accent2 34" xfId="2201"/>
    <cellStyle name="40% - Accent2 34 2" xfId="7908"/>
    <cellStyle name="40% - Accent2 34 3" xfId="7909"/>
    <cellStyle name="40% - Accent2 35" xfId="2573"/>
    <cellStyle name="40% - Accent2 35 2" xfId="7910"/>
    <cellStyle name="40% - Accent2 35 3" xfId="7911"/>
    <cellStyle name="40% - Accent2 36" xfId="2566"/>
    <cellStyle name="40% - Accent2 36 2" xfId="7912"/>
    <cellStyle name="40% - Accent2 36 3" xfId="7913"/>
    <cellStyle name="40% - Accent2 37" xfId="2560"/>
    <cellStyle name="40% - Accent2 37 2" xfId="7914"/>
    <cellStyle name="40% - Accent2 37 3" xfId="7915"/>
    <cellStyle name="40% - Accent2 38" xfId="2567"/>
    <cellStyle name="40% - Accent2 38 2" xfId="7916"/>
    <cellStyle name="40% - Accent2 38 3" xfId="7917"/>
    <cellStyle name="40% - Accent2 39" xfId="2568"/>
    <cellStyle name="40% - Accent2 39 2" xfId="7918"/>
    <cellStyle name="40% - Accent2 39 3" xfId="7919"/>
    <cellStyle name="40% - Accent2 4" xfId="2562"/>
    <cellStyle name="40% - Accent2 4 2" xfId="12853"/>
    <cellStyle name="40% - Accent2 4 2 2" xfId="12854"/>
    <cellStyle name="40% - Accent2 4 3" xfId="12855"/>
    <cellStyle name="40% - Accent2 4 4" xfId="12852"/>
    <cellStyle name="40% - Accent2 40" xfId="2558"/>
    <cellStyle name="40% - Accent2 40 2" xfId="7920"/>
    <cellStyle name="40% - Accent2 40 3" xfId="7921"/>
    <cellStyle name="40% - Accent2 41" xfId="2564"/>
    <cellStyle name="40% - Accent2 41 2" xfId="7922"/>
    <cellStyle name="40% - Accent2 41 3" xfId="7923"/>
    <cellStyle name="40% - Accent2 42" xfId="2574"/>
    <cellStyle name="40% - Accent2 42 2" xfId="7924"/>
    <cellStyle name="40% - Accent2 42 3" xfId="7925"/>
    <cellStyle name="40% - Accent2 43" xfId="2572"/>
    <cellStyle name="40% - Accent2 43 2" xfId="7926"/>
    <cellStyle name="40% - Accent2 43 3" xfId="7927"/>
    <cellStyle name="40% - Accent2 44" xfId="2236"/>
    <cellStyle name="40% - Accent2 44 2" xfId="7928"/>
    <cellStyle name="40% - Accent2 44 3" xfId="7929"/>
    <cellStyle name="40% - Accent2 45" xfId="2559"/>
    <cellStyle name="40% - Accent2 45 2" xfId="7930"/>
    <cellStyle name="40% - Accent2 45 3" xfId="7931"/>
    <cellStyle name="40% - Accent2 46" xfId="2561"/>
    <cellStyle name="40% - Accent2 46 2" xfId="7932"/>
    <cellStyle name="40% - Accent2 46 3" xfId="7933"/>
    <cellStyle name="40% - Accent2 47" xfId="2643"/>
    <cellStyle name="40% - Accent2 47 2" xfId="7934"/>
    <cellStyle name="40% - Accent2 47 3" xfId="7935"/>
    <cellStyle name="40% - Accent2 48" xfId="2642"/>
    <cellStyle name="40% - Accent2 48 2" xfId="7936"/>
    <cellStyle name="40% - Accent2 48 3" xfId="7937"/>
    <cellStyle name="40% - Accent2 5" xfId="2641"/>
    <cellStyle name="40% - Accent2 5 2" xfId="12857"/>
    <cellStyle name="40% - Accent2 5 3" xfId="12856"/>
    <cellStyle name="40% - Accent2 6" xfId="2640"/>
    <cellStyle name="40% - Accent2 6 2" xfId="12859"/>
    <cellStyle name="40% - Accent2 6 3" xfId="12858"/>
    <cellStyle name="40% - Accent2 7" xfId="2639"/>
    <cellStyle name="40% - Accent2 7 2" xfId="12860"/>
    <cellStyle name="40% - Accent2 8" xfId="2638"/>
    <cellStyle name="40% - Accent2 9" xfId="2637"/>
    <cellStyle name="40% - Accent3 10" xfId="2636"/>
    <cellStyle name="40% - Accent3 11" xfId="2250"/>
    <cellStyle name="40% - Accent3 12" xfId="2634"/>
    <cellStyle name="40% - Accent3 13" xfId="2633"/>
    <cellStyle name="40% - Accent3 14" xfId="2632"/>
    <cellStyle name="40% - Accent3 15" xfId="2631"/>
    <cellStyle name="40% - Accent3 16" xfId="2630"/>
    <cellStyle name="40% - Accent3 17" xfId="2629"/>
    <cellStyle name="40% - Accent3 18" xfId="2628"/>
    <cellStyle name="40% - Accent3 19" xfId="2627"/>
    <cellStyle name="40% - Accent3 2" xfId="25"/>
    <cellStyle name="40% - Accent3 2 2" xfId="2625"/>
    <cellStyle name="40% - Accent3 2 2 2" xfId="2265"/>
    <cellStyle name="40% - Accent3 2 2 3" xfId="7938"/>
    <cellStyle name="40% - Accent3 2 2 4" xfId="7939"/>
    <cellStyle name="40% - Accent3 2 3" xfId="2626"/>
    <cellStyle name="40% - Accent3 2 4" xfId="12861"/>
    <cellStyle name="40% - Accent3 20" xfId="2624"/>
    <cellStyle name="40% - Accent3 21" xfId="2623"/>
    <cellStyle name="40% - Accent3 22" xfId="2622"/>
    <cellStyle name="40% - Accent3 23" xfId="2621"/>
    <cellStyle name="40% - Accent3 24" xfId="2619"/>
    <cellStyle name="40% - Accent3 25" xfId="2618"/>
    <cellStyle name="40% - Accent3 26" xfId="2617"/>
    <cellStyle name="40% - Accent3 27" xfId="2616"/>
    <cellStyle name="40% - Accent3 27 2" xfId="2615"/>
    <cellStyle name="40% - Accent3 27 2 2" xfId="7940"/>
    <cellStyle name="40% - Accent3 27 2 3" xfId="7941"/>
    <cellStyle name="40% - Accent3 27 3" xfId="2614"/>
    <cellStyle name="40% - Accent3 27 3 2" xfId="7942"/>
    <cellStyle name="40% - Accent3 27 3 3" xfId="7943"/>
    <cellStyle name="40% - Accent3 27 4" xfId="7944"/>
    <cellStyle name="40% - Accent3 27 5" xfId="7945"/>
    <cellStyle name="40% - Accent3 28" xfId="2214"/>
    <cellStyle name="40% - Accent3 29" xfId="2613"/>
    <cellStyle name="40% - Accent3 3" xfId="2612"/>
    <cellStyle name="40% - Accent3 3 2" xfId="2611"/>
    <cellStyle name="40% - Accent3 3 2 2" xfId="7946"/>
    <cellStyle name="40% - Accent3 3 2 2 2" xfId="12865"/>
    <cellStyle name="40% - Accent3 3 2 2 3" xfId="12864"/>
    <cellStyle name="40% - Accent3 3 2 3" xfId="7947"/>
    <cellStyle name="40% - Accent3 3 2 3 2" xfId="12866"/>
    <cellStyle name="40% - Accent3 3 2 4" xfId="12863"/>
    <cellStyle name="40% - Accent3 3 3" xfId="7948"/>
    <cellStyle name="40% - Accent3 3 3 2" xfId="12868"/>
    <cellStyle name="40% - Accent3 3 3 3" xfId="12867"/>
    <cellStyle name="40% - Accent3 3 4" xfId="7949"/>
    <cellStyle name="40% - Accent3 3 4 2" xfId="12869"/>
    <cellStyle name="40% - Accent3 3 5" xfId="12862"/>
    <cellStyle name="40% - Accent3 30" xfId="2610"/>
    <cellStyle name="40% - Accent3 31" xfId="2609"/>
    <cellStyle name="40% - Accent3 31 2" xfId="2608"/>
    <cellStyle name="40% - Accent3 31 2 2" xfId="7950"/>
    <cellStyle name="40% - Accent3 31 2 3" xfId="7951"/>
    <cellStyle name="40% - Accent3 31 3" xfId="2607"/>
    <cellStyle name="40% - Accent3 31 3 2" xfId="7952"/>
    <cellStyle name="40% - Accent3 31 3 3" xfId="7953"/>
    <cellStyle name="40% - Accent3 31 4" xfId="7954"/>
    <cellStyle name="40% - Accent3 31 5" xfId="7955"/>
    <cellStyle name="40% - Accent3 32" xfId="2606"/>
    <cellStyle name="40% - Accent3 33" xfId="2605"/>
    <cellStyle name="40% - Accent3 33 2" xfId="2604"/>
    <cellStyle name="40% - Accent3 33 2 2" xfId="7956"/>
    <cellStyle name="40% - Accent3 33 2 3" xfId="7957"/>
    <cellStyle name="40% - Accent3 33 3" xfId="2220"/>
    <cellStyle name="40% - Accent3 33 3 2" xfId="7958"/>
    <cellStyle name="40% - Accent3 33 3 3" xfId="7959"/>
    <cellStyle name="40% - Accent3 33 4" xfId="7960"/>
    <cellStyle name="40% - Accent3 33 5" xfId="7961"/>
    <cellStyle name="40% - Accent3 34" xfId="2603"/>
    <cellStyle name="40% - Accent3 34 2" xfId="7962"/>
    <cellStyle name="40% - Accent3 34 3" xfId="7963"/>
    <cellStyle name="40% - Accent3 35" xfId="2602"/>
    <cellStyle name="40% - Accent3 35 2" xfId="7964"/>
    <cellStyle name="40% - Accent3 35 3" xfId="7965"/>
    <cellStyle name="40% - Accent3 36" xfId="2601"/>
    <cellStyle name="40% - Accent3 36 2" xfId="7966"/>
    <cellStyle name="40% - Accent3 36 3" xfId="7967"/>
    <cellStyle name="40% - Accent3 37" xfId="2600"/>
    <cellStyle name="40% - Accent3 37 2" xfId="7968"/>
    <cellStyle name="40% - Accent3 37 3" xfId="7969"/>
    <cellStyle name="40% - Accent3 38" xfId="2599"/>
    <cellStyle name="40% - Accent3 38 2" xfId="7970"/>
    <cellStyle name="40% - Accent3 38 3" xfId="7971"/>
    <cellStyle name="40% - Accent3 39" xfId="2598"/>
    <cellStyle name="40% - Accent3 39 2" xfId="7972"/>
    <cellStyle name="40% - Accent3 39 3" xfId="7973"/>
    <cellStyle name="40% - Accent3 4" xfId="2597"/>
    <cellStyle name="40% - Accent3 4 2" xfId="12871"/>
    <cellStyle name="40% - Accent3 4 2 2" xfId="12872"/>
    <cellStyle name="40% - Accent3 4 3" xfId="12873"/>
    <cellStyle name="40% - Accent3 4 4" xfId="12870"/>
    <cellStyle name="40% - Accent3 40" xfId="2596"/>
    <cellStyle name="40% - Accent3 40 2" xfId="7974"/>
    <cellStyle name="40% - Accent3 40 3" xfId="7975"/>
    <cellStyle name="40% - Accent3 41" xfId="2595"/>
    <cellStyle name="40% - Accent3 41 2" xfId="7976"/>
    <cellStyle name="40% - Accent3 41 3" xfId="7977"/>
    <cellStyle name="40% - Accent3 42" xfId="2594"/>
    <cellStyle name="40% - Accent3 42 2" xfId="7978"/>
    <cellStyle name="40% - Accent3 42 3" xfId="7979"/>
    <cellStyle name="40% - Accent3 43" xfId="2210"/>
    <cellStyle name="40% - Accent3 43 2" xfId="7980"/>
    <cellStyle name="40% - Accent3 43 3" xfId="7981"/>
    <cellStyle name="40% - Accent3 44" xfId="2648"/>
    <cellStyle name="40% - Accent3 44 2" xfId="7982"/>
    <cellStyle name="40% - Accent3 44 3" xfId="7983"/>
    <cellStyle name="40% - Accent3 45" xfId="2672"/>
    <cellStyle name="40% - Accent3 45 2" xfId="7984"/>
    <cellStyle name="40% - Accent3 45 3" xfId="7985"/>
    <cellStyle name="40% - Accent3 46" xfId="2439"/>
    <cellStyle name="40% - Accent3 46 2" xfId="7986"/>
    <cellStyle name="40% - Accent3 46 3" xfId="7987"/>
    <cellStyle name="40% - Accent3 47" xfId="2660"/>
    <cellStyle name="40% - Accent3 47 2" xfId="7988"/>
    <cellStyle name="40% - Accent3 47 3" xfId="7989"/>
    <cellStyle name="40% - Accent3 48" xfId="2684"/>
    <cellStyle name="40% - Accent3 48 2" xfId="7990"/>
    <cellStyle name="40% - Accent3 48 3" xfId="7991"/>
    <cellStyle name="40% - Accent3 5" xfId="2451"/>
    <cellStyle name="40% - Accent3 5 2" xfId="12875"/>
    <cellStyle name="40% - Accent3 5 3" xfId="12874"/>
    <cellStyle name="40% - Accent3 6" xfId="2148"/>
    <cellStyle name="40% - Accent3 6 2" xfId="12877"/>
    <cellStyle name="40% - Accent3 6 3" xfId="12876"/>
    <cellStyle name="40% - Accent3 7" xfId="2654"/>
    <cellStyle name="40% - Accent3 7 2" xfId="12878"/>
    <cellStyle name="40% - Accent3 8" xfId="2678"/>
    <cellStyle name="40% - Accent3 9" xfId="2445"/>
    <cellStyle name="40% - Accent4 10" xfId="2666"/>
    <cellStyle name="40% - Accent4 11" xfId="2690"/>
    <cellStyle name="40% - Accent4 12" xfId="2457"/>
    <cellStyle name="40% - Accent4 13" xfId="2154"/>
    <cellStyle name="40% - Accent4 14" xfId="2141"/>
    <cellStyle name="40% - Accent4 15" xfId="2055"/>
    <cellStyle name="40% - Accent4 16" xfId="2593"/>
    <cellStyle name="40% - Accent4 17" xfId="2592"/>
    <cellStyle name="40% - Accent4 18" xfId="2591"/>
    <cellStyle name="40% - Accent4 19" xfId="2590"/>
    <cellStyle name="40% - Accent4 2" xfId="26"/>
    <cellStyle name="40% - Accent4 2 2" xfId="2588"/>
    <cellStyle name="40% - Accent4 2 2 2" xfId="2587"/>
    <cellStyle name="40% - Accent4 2 2 3" xfId="7992"/>
    <cellStyle name="40% - Accent4 2 2 4" xfId="7993"/>
    <cellStyle name="40% - Accent4 2 3" xfId="2589"/>
    <cellStyle name="40% - Accent4 2 4" xfId="12879"/>
    <cellStyle name="40% - Accent4 20" xfId="2586"/>
    <cellStyle name="40% - Accent4 21" xfId="2585"/>
    <cellStyle name="40% - Accent4 22" xfId="2584"/>
    <cellStyle name="40% - Accent4 23" xfId="2223"/>
    <cellStyle name="40% - Accent4 24" xfId="2583"/>
    <cellStyle name="40% - Accent4 25" xfId="2582"/>
    <cellStyle name="40% - Accent4 26" xfId="2581"/>
    <cellStyle name="40% - Accent4 27" xfId="2580"/>
    <cellStyle name="40% - Accent4 27 2" xfId="2579"/>
    <cellStyle name="40% - Accent4 27 2 2" xfId="7994"/>
    <cellStyle name="40% - Accent4 27 2 3" xfId="7995"/>
    <cellStyle name="40% - Accent4 27 3" xfId="2578"/>
    <cellStyle name="40% - Accent4 27 3 2" xfId="7996"/>
    <cellStyle name="40% - Accent4 27 3 3" xfId="7997"/>
    <cellStyle name="40% - Accent4 27 4" xfId="7998"/>
    <cellStyle name="40% - Accent4 27 5" xfId="7999"/>
    <cellStyle name="40% - Accent4 28" xfId="2577"/>
    <cellStyle name="40% - Accent4 29" xfId="2569"/>
    <cellStyle name="40% - Accent4 3" xfId="2576"/>
    <cellStyle name="40% - Accent4 3 2" xfId="2570"/>
    <cellStyle name="40% - Accent4 3 2 2" xfId="8000"/>
    <cellStyle name="40% - Accent4 3 2 2 2" xfId="12883"/>
    <cellStyle name="40% - Accent4 3 2 2 3" xfId="12882"/>
    <cellStyle name="40% - Accent4 3 2 3" xfId="8001"/>
    <cellStyle name="40% - Accent4 3 2 3 2" xfId="12884"/>
    <cellStyle name="40% - Accent4 3 2 4" xfId="12881"/>
    <cellStyle name="40% - Accent4 3 3" xfId="8002"/>
    <cellStyle name="40% - Accent4 3 3 2" xfId="12886"/>
    <cellStyle name="40% - Accent4 3 3 3" xfId="12885"/>
    <cellStyle name="40% - Accent4 3 4" xfId="8003"/>
    <cellStyle name="40% - Accent4 3 4 2" xfId="12887"/>
    <cellStyle name="40% - Accent4 3 5" xfId="12880"/>
    <cellStyle name="40% - Accent4 30" xfId="2205"/>
    <cellStyle name="40% - Accent4 31" xfId="2575"/>
    <cellStyle name="40% - Accent4 31 2" xfId="2557"/>
    <cellStyle name="40% - Accent4 31 2 2" xfId="8004"/>
    <cellStyle name="40% - Accent4 31 2 3" xfId="8005"/>
    <cellStyle name="40% - Accent4 31 3" xfId="2565"/>
    <cellStyle name="40% - Accent4 31 3 2" xfId="8006"/>
    <cellStyle name="40% - Accent4 31 3 3" xfId="8007"/>
    <cellStyle name="40% - Accent4 31 4" xfId="8008"/>
    <cellStyle name="40% - Accent4 31 5" xfId="8009"/>
    <cellStyle name="40% - Accent4 32" xfId="2556"/>
    <cellStyle name="40% - Accent4 33" xfId="2555"/>
    <cellStyle name="40% - Accent4 33 2" xfId="2554"/>
    <cellStyle name="40% - Accent4 33 2 2" xfId="8010"/>
    <cellStyle name="40% - Accent4 33 2 3" xfId="8011"/>
    <cellStyle name="40% - Accent4 33 3" xfId="2553"/>
    <cellStyle name="40% - Accent4 33 3 2" xfId="8012"/>
    <cellStyle name="40% - Accent4 33 3 3" xfId="8013"/>
    <cellStyle name="40% - Accent4 33 4" xfId="8014"/>
    <cellStyle name="40% - Accent4 33 5" xfId="8015"/>
    <cellStyle name="40% - Accent4 34" xfId="2552"/>
    <cellStyle name="40% - Accent4 34 2" xfId="8016"/>
    <cellStyle name="40% - Accent4 34 3" xfId="8017"/>
    <cellStyle name="40% - Accent4 35" xfId="2551"/>
    <cellStyle name="40% - Accent4 35 2" xfId="8018"/>
    <cellStyle name="40% - Accent4 35 3" xfId="8019"/>
    <cellStyle name="40% - Accent4 36" xfId="2550"/>
    <cellStyle name="40% - Accent4 36 2" xfId="8020"/>
    <cellStyle name="40% - Accent4 36 3" xfId="8021"/>
    <cellStyle name="40% - Accent4 37" xfId="2230"/>
    <cellStyle name="40% - Accent4 37 2" xfId="8022"/>
    <cellStyle name="40% - Accent4 37 3" xfId="8023"/>
    <cellStyle name="40% - Accent4 38" xfId="2549"/>
    <cellStyle name="40% - Accent4 38 2" xfId="8024"/>
    <cellStyle name="40% - Accent4 38 3" xfId="8025"/>
    <cellStyle name="40% - Accent4 39" xfId="2548"/>
    <cellStyle name="40% - Accent4 39 2" xfId="8026"/>
    <cellStyle name="40% - Accent4 39 3" xfId="8027"/>
    <cellStyle name="40% - Accent4 4" xfId="2547"/>
    <cellStyle name="40% - Accent4 4 2" xfId="12889"/>
    <cellStyle name="40% - Accent4 4 2 2" xfId="12890"/>
    <cellStyle name="40% - Accent4 4 3" xfId="12891"/>
    <cellStyle name="40% - Accent4 4 4" xfId="12888"/>
    <cellStyle name="40% - Accent4 40" xfId="2546"/>
    <cellStyle name="40% - Accent4 40 2" xfId="8028"/>
    <cellStyle name="40% - Accent4 40 3" xfId="8029"/>
    <cellStyle name="40% - Accent4 41" xfId="2545"/>
    <cellStyle name="40% - Accent4 41 2" xfId="8030"/>
    <cellStyle name="40% - Accent4 41 3" xfId="8031"/>
    <cellStyle name="40% - Accent4 42" xfId="2544"/>
    <cellStyle name="40% - Accent4 42 2" xfId="8032"/>
    <cellStyle name="40% - Accent4 42 3" xfId="8033"/>
    <cellStyle name="40% - Accent4 43" xfId="2543"/>
    <cellStyle name="40% - Accent4 43 2" xfId="8034"/>
    <cellStyle name="40% - Accent4 43 3" xfId="8035"/>
    <cellStyle name="40% - Accent4 44" xfId="2542"/>
    <cellStyle name="40% - Accent4 44 2" xfId="8036"/>
    <cellStyle name="40% - Accent4 44 3" xfId="8037"/>
    <cellStyle name="40% - Accent4 45" xfId="2541"/>
    <cellStyle name="40% - Accent4 45 2" xfId="8038"/>
    <cellStyle name="40% - Accent4 45 3" xfId="8039"/>
    <cellStyle name="40% - Accent4 46" xfId="2540"/>
    <cellStyle name="40% - Accent4 46 2" xfId="8040"/>
    <cellStyle name="40% - Accent4 46 3" xfId="8041"/>
    <cellStyle name="40% - Accent4 47" xfId="2197"/>
    <cellStyle name="40% - Accent4 47 2" xfId="8042"/>
    <cellStyle name="40% - Accent4 47 3" xfId="8043"/>
    <cellStyle name="40% - Accent4 48" xfId="2539"/>
    <cellStyle name="40% - Accent4 48 2" xfId="8044"/>
    <cellStyle name="40% - Accent4 48 3" xfId="8045"/>
    <cellStyle name="40% - Accent4 5" xfId="2538"/>
    <cellStyle name="40% - Accent4 5 2" xfId="12893"/>
    <cellStyle name="40% - Accent4 5 3" xfId="12892"/>
    <cellStyle name="40% - Accent4 6" xfId="2537"/>
    <cellStyle name="40% - Accent4 6 2" xfId="12895"/>
    <cellStyle name="40% - Accent4 6 3" xfId="12894"/>
    <cellStyle name="40% - Accent4 7" xfId="2536"/>
    <cellStyle name="40% - Accent4 7 2" xfId="12896"/>
    <cellStyle name="40% - Accent4 8" xfId="2535"/>
    <cellStyle name="40% - Accent4 9" xfId="2534"/>
    <cellStyle name="40% - Accent5 10" xfId="2533"/>
    <cellStyle name="40% - Accent5 11" xfId="2532"/>
    <cellStyle name="40% - Accent5 12" xfId="2531"/>
    <cellStyle name="40% - Accent5 13" xfId="2530"/>
    <cellStyle name="40% - Accent5 14" xfId="2240"/>
    <cellStyle name="40% - Accent5 15" xfId="2529"/>
    <cellStyle name="40% - Accent5 16" xfId="2528"/>
    <cellStyle name="40% - Accent5 17" xfId="2527"/>
    <cellStyle name="40% - Accent5 18" xfId="2526"/>
    <cellStyle name="40% - Accent5 19" xfId="2525"/>
    <cellStyle name="40% - Accent5 2" xfId="27"/>
    <cellStyle name="40% - Accent5 2 2" xfId="2523"/>
    <cellStyle name="40% - Accent5 2 2 2" xfId="2522"/>
    <cellStyle name="40% - Accent5 2 2 3" xfId="8046"/>
    <cellStyle name="40% - Accent5 2 2 4" xfId="8047"/>
    <cellStyle name="40% - Accent5 2 3" xfId="2524"/>
    <cellStyle name="40% - Accent5 20" xfId="2521"/>
    <cellStyle name="40% - Accent5 21" xfId="2520"/>
    <cellStyle name="40% - Accent5 22" xfId="2247"/>
    <cellStyle name="40% - Accent5 23" xfId="2519"/>
    <cellStyle name="40% - Accent5 24" xfId="2518"/>
    <cellStyle name="40% - Accent5 25" xfId="2517"/>
    <cellStyle name="40% - Accent5 26" xfId="2516"/>
    <cellStyle name="40% - Accent5 27" xfId="2515"/>
    <cellStyle name="40% - Accent5 27 2" xfId="2514"/>
    <cellStyle name="40% - Accent5 27 2 2" xfId="8048"/>
    <cellStyle name="40% - Accent5 27 2 3" xfId="8049"/>
    <cellStyle name="40% - Accent5 27 3" xfId="2513"/>
    <cellStyle name="40% - Accent5 27 3 2" xfId="8050"/>
    <cellStyle name="40% - Accent5 27 3 3" xfId="8051"/>
    <cellStyle name="40% - Accent5 27 4" xfId="8052"/>
    <cellStyle name="40% - Accent5 27 5" xfId="8053"/>
    <cellStyle name="40% - Accent5 28" xfId="2512"/>
    <cellStyle name="40% - Accent5 29" xfId="2511"/>
    <cellStyle name="40% - Accent5 3" xfId="2510"/>
    <cellStyle name="40% - Accent5 3 2" xfId="2270"/>
    <cellStyle name="40% - Accent5 3 2 2" xfId="8054"/>
    <cellStyle name="40% - Accent5 3 2 2 2" xfId="12900"/>
    <cellStyle name="40% - Accent5 3 2 2 3" xfId="12899"/>
    <cellStyle name="40% - Accent5 3 2 3" xfId="8055"/>
    <cellStyle name="40% - Accent5 3 2 3 2" xfId="12901"/>
    <cellStyle name="40% - Accent5 3 2 4" xfId="12898"/>
    <cellStyle name="40% - Accent5 3 3" xfId="8056"/>
    <cellStyle name="40% - Accent5 3 3 2" xfId="12903"/>
    <cellStyle name="40% - Accent5 3 3 3" xfId="12902"/>
    <cellStyle name="40% - Accent5 3 4" xfId="8057"/>
    <cellStyle name="40% - Accent5 3 4 2" xfId="12904"/>
    <cellStyle name="40% - Accent5 3 5" xfId="12897"/>
    <cellStyle name="40% - Accent5 30" xfId="2509"/>
    <cellStyle name="40% - Accent5 31" xfId="2508"/>
    <cellStyle name="40% - Accent5 31 2" xfId="2507"/>
    <cellStyle name="40% - Accent5 31 2 2" xfId="8058"/>
    <cellStyle name="40% - Accent5 31 2 3" xfId="8059"/>
    <cellStyle name="40% - Accent5 31 3" xfId="2506"/>
    <cellStyle name="40% - Accent5 31 3 2" xfId="8060"/>
    <cellStyle name="40% - Accent5 31 3 3" xfId="8061"/>
    <cellStyle name="40% - Accent5 31 4" xfId="8062"/>
    <cellStyle name="40% - Accent5 31 5" xfId="8063"/>
    <cellStyle name="40% - Accent5 32" xfId="2505"/>
    <cellStyle name="40% - Accent5 33" xfId="2504"/>
    <cellStyle name="40% - Accent5 33 2" xfId="2503"/>
    <cellStyle name="40% - Accent5 33 2 2" xfId="8064"/>
    <cellStyle name="40% - Accent5 33 2 3" xfId="8065"/>
    <cellStyle name="40% - Accent5 33 3" xfId="2502"/>
    <cellStyle name="40% - Accent5 33 3 2" xfId="8066"/>
    <cellStyle name="40% - Accent5 33 3 3" xfId="8067"/>
    <cellStyle name="40% - Accent5 33 4" xfId="8068"/>
    <cellStyle name="40% - Accent5 33 5" xfId="8069"/>
    <cellStyle name="40% - Accent5 34" xfId="2501"/>
    <cellStyle name="40% - Accent5 34 2" xfId="8070"/>
    <cellStyle name="40% - Accent5 34 3" xfId="8071"/>
    <cellStyle name="40% - Accent5 35" xfId="2500"/>
    <cellStyle name="40% - Accent5 35 2" xfId="8072"/>
    <cellStyle name="40% - Accent5 35 3" xfId="8073"/>
    <cellStyle name="40% - Accent5 36" xfId="2196"/>
    <cellStyle name="40% - Accent5 36 2" xfId="8074"/>
    <cellStyle name="40% - Accent5 36 3" xfId="8075"/>
    <cellStyle name="40% - Accent5 37" xfId="2499"/>
    <cellStyle name="40% - Accent5 37 2" xfId="8076"/>
    <cellStyle name="40% - Accent5 37 3" xfId="8077"/>
    <cellStyle name="40% - Accent5 38" xfId="2498"/>
    <cellStyle name="40% - Accent5 38 2" xfId="8078"/>
    <cellStyle name="40% - Accent5 38 3" xfId="8079"/>
    <cellStyle name="40% - Accent5 39" xfId="2497"/>
    <cellStyle name="40% - Accent5 39 2" xfId="8080"/>
    <cellStyle name="40% - Accent5 39 3" xfId="8081"/>
    <cellStyle name="40% - Accent5 4" xfId="2496"/>
    <cellStyle name="40% - Accent5 4 2" xfId="12906"/>
    <cellStyle name="40% - Accent5 4 2 2" xfId="12907"/>
    <cellStyle name="40% - Accent5 4 3" xfId="12908"/>
    <cellStyle name="40% - Accent5 4 4" xfId="12905"/>
    <cellStyle name="40% - Accent5 40" xfId="2495"/>
    <cellStyle name="40% - Accent5 40 2" xfId="8082"/>
    <cellStyle name="40% - Accent5 40 3" xfId="8083"/>
    <cellStyle name="40% - Accent5 41" xfId="2494"/>
    <cellStyle name="40% - Accent5 41 2" xfId="8084"/>
    <cellStyle name="40% - Accent5 41 3" xfId="8085"/>
    <cellStyle name="40% - Accent5 42" xfId="2493"/>
    <cellStyle name="40% - Accent5 42 2" xfId="8086"/>
    <cellStyle name="40% - Accent5 42 3" xfId="8087"/>
    <cellStyle name="40% - Accent5 43" xfId="2488"/>
    <cellStyle name="40% - Accent5 43 2" xfId="8088"/>
    <cellStyle name="40% - Accent5 43 3" xfId="8089"/>
    <cellStyle name="40% - Accent5 44" xfId="2491"/>
    <cellStyle name="40% - Accent5 44 2" xfId="8090"/>
    <cellStyle name="40% - Accent5 44 3" xfId="8091"/>
    <cellStyle name="40% - Accent5 45" xfId="2485"/>
    <cellStyle name="40% - Accent5 45 2" xfId="8092"/>
    <cellStyle name="40% - Accent5 45 3" xfId="8093"/>
    <cellStyle name="40% - Accent5 46" xfId="2241"/>
    <cellStyle name="40% - Accent5 46 2" xfId="8094"/>
    <cellStyle name="40% - Accent5 46 3" xfId="8095"/>
    <cellStyle name="40% - Accent5 47" xfId="2492"/>
    <cellStyle name="40% - Accent5 47 2" xfId="8096"/>
    <cellStyle name="40% - Accent5 47 3" xfId="8097"/>
    <cellStyle name="40% - Accent5 48" xfId="2489"/>
    <cellStyle name="40% - Accent5 48 2" xfId="8098"/>
    <cellStyle name="40% - Accent5 48 3" xfId="8099"/>
    <cellStyle name="40% - Accent5 5" xfId="2490"/>
    <cellStyle name="40% - Accent5 5 2" xfId="12910"/>
    <cellStyle name="40% - Accent5 5 3" xfId="12909"/>
    <cellStyle name="40% - Accent5 6" xfId="2486"/>
    <cellStyle name="40% - Accent5 6 2" xfId="12912"/>
    <cellStyle name="40% - Accent5 6 3" xfId="12911"/>
    <cellStyle name="40% - Accent5 7" xfId="2487"/>
    <cellStyle name="40% - Accent5 7 2" xfId="12913"/>
    <cellStyle name="40% - Accent5 8" xfId="2484"/>
    <cellStyle name="40% - Accent5 9" xfId="2397"/>
    <cellStyle name="40% - Accent6 10" xfId="2463"/>
    <cellStyle name="40% - Accent6 11" xfId="2472"/>
    <cellStyle name="40% - Accent6 12" xfId="2468"/>
    <cellStyle name="40% - Accent6 13" xfId="2162"/>
    <cellStyle name="40% - Accent6 14" xfId="2646"/>
    <cellStyle name="40% - Accent6 15" xfId="2670"/>
    <cellStyle name="40% - Accent6 16" xfId="2437"/>
    <cellStyle name="40% - Accent6 17" xfId="2658"/>
    <cellStyle name="40% - Accent6 18" xfId="2682"/>
    <cellStyle name="40% - Accent6 19" xfId="2449"/>
    <cellStyle name="40% - Accent6 2" xfId="28"/>
    <cellStyle name="40% - Accent6 2 2" xfId="2652"/>
    <cellStyle name="40% - Accent6 2 2 2" xfId="2676"/>
    <cellStyle name="40% - Accent6 2 2 3" xfId="8100"/>
    <cellStyle name="40% - Accent6 2 2 4" xfId="8101"/>
    <cellStyle name="40% - Accent6 2 3" xfId="2146"/>
    <cellStyle name="40% - Accent6 2 4" xfId="12914"/>
    <cellStyle name="40% - Accent6 20" xfId="2443"/>
    <cellStyle name="40% - Accent6 21" xfId="2664"/>
    <cellStyle name="40% - Accent6 22" xfId="2688"/>
    <cellStyle name="40% - Accent6 23" xfId="2455"/>
    <cellStyle name="40% - Accent6 24" xfId="2152"/>
    <cellStyle name="40% - Accent6 25" xfId="2116"/>
    <cellStyle name="40% - Accent6 26" xfId="2406"/>
    <cellStyle name="40% - Accent6 27" xfId="2108"/>
    <cellStyle name="40% - Accent6 27 2" xfId="2017"/>
    <cellStyle name="40% - Accent6 27 2 2" xfId="8102"/>
    <cellStyle name="40% - Accent6 27 2 3" xfId="8103"/>
    <cellStyle name="40% - Accent6 27 3" xfId="2475"/>
    <cellStyle name="40% - Accent6 27 3 2" xfId="8104"/>
    <cellStyle name="40% - Accent6 27 3 3" xfId="8105"/>
    <cellStyle name="40% - Accent6 27 4" xfId="8106"/>
    <cellStyle name="40% - Accent6 27 5" xfId="8107"/>
    <cellStyle name="40% - Accent6 28" xfId="2473"/>
    <cellStyle name="40% - Accent6 29" xfId="2471"/>
    <cellStyle name="40% - Accent6 3" xfId="2398"/>
    <cellStyle name="40% - Accent6 3 2" xfId="2461"/>
    <cellStyle name="40% - Accent6 3 2 2" xfId="8108"/>
    <cellStyle name="40% - Accent6 3 2 2 2" xfId="12918"/>
    <cellStyle name="40% - Accent6 3 2 2 3" xfId="12917"/>
    <cellStyle name="40% - Accent6 3 2 3" xfId="8109"/>
    <cellStyle name="40% - Accent6 3 2 3 2" xfId="12919"/>
    <cellStyle name="40% - Accent6 3 2 4" xfId="12916"/>
    <cellStyle name="40% - Accent6 3 3" xfId="8110"/>
    <cellStyle name="40% - Accent6 3 3 2" xfId="12921"/>
    <cellStyle name="40% - Accent6 3 3 3" xfId="12920"/>
    <cellStyle name="40% - Accent6 3 4" xfId="8111"/>
    <cellStyle name="40% - Accent6 3 4 2" xfId="12922"/>
    <cellStyle name="40% - Accent6 3 5" xfId="12915"/>
    <cellStyle name="40% - Accent6 30" xfId="2474"/>
    <cellStyle name="40% - Accent6 31" xfId="2483"/>
    <cellStyle name="40% - Accent6 31 2" xfId="2482"/>
    <cellStyle name="40% - Accent6 31 2 2" xfId="8112"/>
    <cellStyle name="40% - Accent6 31 2 3" xfId="8113"/>
    <cellStyle name="40% - Accent6 31 3" xfId="2481"/>
    <cellStyle name="40% - Accent6 31 3 2" xfId="8114"/>
    <cellStyle name="40% - Accent6 31 3 3" xfId="8115"/>
    <cellStyle name="40% - Accent6 31 4" xfId="8116"/>
    <cellStyle name="40% - Accent6 31 5" xfId="8117"/>
    <cellStyle name="40% - Accent6 32" xfId="2480"/>
    <cellStyle name="40% - Accent6 33" xfId="2164"/>
    <cellStyle name="40% - Accent6 33 2" xfId="2479"/>
    <cellStyle name="40% - Accent6 33 2 2" xfId="8118"/>
    <cellStyle name="40% - Accent6 33 2 3" xfId="8119"/>
    <cellStyle name="40% - Accent6 33 3" xfId="2478"/>
    <cellStyle name="40% - Accent6 33 3 2" xfId="8120"/>
    <cellStyle name="40% - Accent6 33 3 3" xfId="8121"/>
    <cellStyle name="40% - Accent6 33 4" xfId="8122"/>
    <cellStyle name="40% - Accent6 33 5" xfId="8123"/>
    <cellStyle name="40% - Accent6 34" xfId="2477"/>
    <cellStyle name="40% - Accent6 34 2" xfId="8124"/>
    <cellStyle name="40% - Accent6 34 3" xfId="8125"/>
    <cellStyle name="40% - Accent6 35" xfId="2476"/>
    <cellStyle name="40% - Accent6 35 2" xfId="8126"/>
    <cellStyle name="40% - Accent6 35 3" xfId="8127"/>
    <cellStyle name="40% - Accent6 36" xfId="2396"/>
    <cellStyle name="40% - Accent6 36 2" xfId="8128"/>
    <cellStyle name="40% - Accent6 36 3" xfId="8129"/>
    <cellStyle name="40% - Accent6 37" xfId="2466"/>
    <cellStyle name="40% - Accent6 37 2" xfId="8130"/>
    <cellStyle name="40% - Accent6 37 3" xfId="8131"/>
    <cellStyle name="40% - Accent6 38" xfId="2395"/>
    <cellStyle name="40% - Accent6 38 2" xfId="8132"/>
    <cellStyle name="40% - Accent6 38 3" xfId="8133"/>
    <cellStyle name="40% - Accent6 39" xfId="2465"/>
    <cellStyle name="40% - Accent6 39 2" xfId="8134"/>
    <cellStyle name="40% - Accent6 39 3" xfId="8135"/>
    <cellStyle name="40% - Accent6 4" xfId="2467"/>
    <cellStyle name="40% - Accent6 4 2" xfId="12924"/>
    <cellStyle name="40% - Accent6 4 2 2" xfId="12925"/>
    <cellStyle name="40% - Accent6 4 3" xfId="12926"/>
    <cellStyle name="40% - Accent6 4 4" xfId="12923"/>
    <cellStyle name="40% - Accent6 40" xfId="2462"/>
    <cellStyle name="40% - Accent6 40 2" xfId="8136"/>
    <cellStyle name="40% - Accent6 40 3" xfId="8137"/>
    <cellStyle name="40% - Accent6 41" xfId="2161"/>
    <cellStyle name="40% - Accent6 41 2" xfId="8138"/>
    <cellStyle name="40% - Accent6 41 3" xfId="8139"/>
    <cellStyle name="40% - Accent6 42" xfId="2470"/>
    <cellStyle name="40% - Accent6 42 2" xfId="8140"/>
    <cellStyle name="40% - Accent6 42 3" xfId="8141"/>
    <cellStyle name="40% - Accent6 43" xfId="2460"/>
    <cellStyle name="40% - Accent6 43 2" xfId="8142"/>
    <cellStyle name="40% - Accent6 43 3" xfId="8143"/>
    <cellStyle name="40% - Accent6 44" xfId="2469"/>
    <cellStyle name="40% - Accent6 44 2" xfId="8144"/>
    <cellStyle name="40% - Accent6 44 3" xfId="8145"/>
    <cellStyle name="40% - Accent6 45" xfId="2386"/>
    <cellStyle name="40% - Accent6 45 2" xfId="8146"/>
    <cellStyle name="40% - Accent6 45 3" xfId="8147"/>
    <cellStyle name="40% - Accent6 46" xfId="2464"/>
    <cellStyle name="40% - Accent6 46 2" xfId="8148"/>
    <cellStyle name="40% - Accent6 46 3" xfId="8149"/>
    <cellStyle name="40% - Accent6 47" xfId="2387"/>
    <cellStyle name="40% - Accent6 47 2" xfId="8150"/>
    <cellStyle name="40% - Accent6 47 3" xfId="8151"/>
    <cellStyle name="40% - Accent6 48" xfId="2334"/>
    <cellStyle name="40% - Accent6 48 2" xfId="8152"/>
    <cellStyle name="40% - Accent6 48 3" xfId="8153"/>
    <cellStyle name="40% - Accent6 5" xfId="2337"/>
    <cellStyle name="40% - Accent6 5 2" xfId="12928"/>
    <cellStyle name="40% - Accent6 5 3" xfId="12927"/>
    <cellStyle name="40% - Accent6 6" xfId="2347"/>
    <cellStyle name="40% - Accent6 6 2" xfId="12930"/>
    <cellStyle name="40% - Accent6 6 3" xfId="12929"/>
    <cellStyle name="40% - Accent6 7" xfId="2341"/>
    <cellStyle name="40% - Accent6 7 2" xfId="12931"/>
    <cellStyle name="40% - Accent6 8" xfId="2174"/>
    <cellStyle name="40% - Accent6 9" xfId="2350"/>
    <cellStyle name="60% - Accent1 10" xfId="2343"/>
    <cellStyle name="60% - Accent1 11" xfId="2342"/>
    <cellStyle name="60% - Accent1 12" xfId="2349"/>
    <cellStyle name="60% - Accent1 13" xfId="2345"/>
    <cellStyle name="60% - Accent1 14" xfId="2330"/>
    <cellStyle name="60% - Accent1 15" xfId="2335"/>
    <cellStyle name="60% - Accent1 16" xfId="2336"/>
    <cellStyle name="60% - Accent1 17" xfId="2333"/>
    <cellStyle name="60% - Accent1 18" xfId="2338"/>
    <cellStyle name="60% - Accent1 19" xfId="2160"/>
    <cellStyle name="60% - Accent1 2" xfId="29"/>
    <cellStyle name="60% - Accent1 2 2" xfId="2329"/>
    <cellStyle name="60% - Accent1 2 2 2" xfId="2344"/>
    <cellStyle name="60% - Accent1 2 3" xfId="2346"/>
    <cellStyle name="60% - Accent1 2 4" xfId="12932"/>
    <cellStyle name="60% - Accent1 20" xfId="2331"/>
    <cellStyle name="60% - Accent1 21" xfId="2340"/>
    <cellStyle name="60% - Accent1 22" xfId="2351"/>
    <cellStyle name="60% - Accent1 23" xfId="2348"/>
    <cellStyle name="60% - Accent1 24" xfId="2332"/>
    <cellStyle name="60% - Accent1 25" xfId="2339"/>
    <cellStyle name="60% - Accent1 26" xfId="2328"/>
    <cellStyle name="60% - Accent1 27" xfId="2181"/>
    <cellStyle name="60% - Accent1 28" xfId="2326"/>
    <cellStyle name="60% - Accent1 29" xfId="2327"/>
    <cellStyle name="60% - Accent1 3" xfId="2323"/>
    <cellStyle name="60% - Accent1 30" xfId="2315"/>
    <cellStyle name="60% - Accent1 31" xfId="2312"/>
    <cellStyle name="60% - Accent1 32" xfId="2324"/>
    <cellStyle name="60% - Accent1 33" xfId="2319"/>
    <cellStyle name="60% - Accent1 34" xfId="2306"/>
    <cellStyle name="60% - Accent1 35" xfId="2309"/>
    <cellStyle name="60% - Accent1 36" xfId="2313"/>
    <cellStyle name="60% - Accent1 37" xfId="2178"/>
    <cellStyle name="60% - Accent1 38" xfId="2322"/>
    <cellStyle name="60% - Accent1 39" xfId="2316"/>
    <cellStyle name="60% - Accent1 4" xfId="2314"/>
    <cellStyle name="60% - Accent1 40" xfId="2318"/>
    <cellStyle name="60% - Accent1 41" xfId="2307"/>
    <cellStyle name="60% - Accent1 42" xfId="2308"/>
    <cellStyle name="60% - Accent1 43" xfId="2317"/>
    <cellStyle name="60% - Accent1 44" xfId="2321"/>
    <cellStyle name="60% - Accent1 45" xfId="2304"/>
    <cellStyle name="60% - Accent1 46" xfId="2311"/>
    <cellStyle name="60% - Accent1 47" xfId="2177"/>
    <cellStyle name="60% - Accent1 5" xfId="2325"/>
    <cellStyle name="60% - Accent1 6" xfId="2320"/>
    <cellStyle name="60% - Accent1 7" xfId="2305"/>
    <cellStyle name="60% - Accent1 8" xfId="2310"/>
    <cellStyle name="60% - Accent1 9" xfId="2273"/>
    <cellStyle name="60% - Accent2 10" xfId="2209"/>
    <cellStyle name="60% - Accent2 11" xfId="2187"/>
    <cellStyle name="60% - Accent2 12" xfId="2294"/>
    <cellStyle name="60% - Accent2 13" xfId="2299"/>
    <cellStyle name="60% - Accent2 14" xfId="2251"/>
    <cellStyle name="60% - Accent2 15" xfId="2175"/>
    <cellStyle name="60% - Accent2 16" xfId="2255"/>
    <cellStyle name="60% - Accent2 17" xfId="2303"/>
    <cellStyle name="60% - Accent2 18" xfId="2259"/>
    <cellStyle name="60% - Accent2 19" xfId="2302"/>
    <cellStyle name="60% - Accent2 2" xfId="30"/>
    <cellStyle name="60% - Accent2 2 2" xfId="2292"/>
    <cellStyle name="60% - Accent2 2 2 2" xfId="2300"/>
    <cellStyle name="60% - Accent2 2 3" xfId="2212"/>
    <cellStyle name="60% - Accent2 20" xfId="2261"/>
    <cellStyle name="60% - Accent2 21" xfId="2248"/>
    <cellStyle name="60% - Accent2 22" xfId="2232"/>
    <cellStyle name="60% - Accent2 23" xfId="2180"/>
    <cellStyle name="60% - Accent2 24" xfId="2301"/>
    <cellStyle name="60% - Accent2 25" xfId="2200"/>
    <cellStyle name="60% - Accent2 26" xfId="2297"/>
    <cellStyle name="60% - Accent2 27" xfId="2192"/>
    <cellStyle name="60% - Accent2 28" xfId="2266"/>
    <cellStyle name="60% - Accent2 29" xfId="2298"/>
    <cellStyle name="60% - Accent2 3" xfId="2195"/>
    <cellStyle name="60% - Accent2 30" xfId="2231"/>
    <cellStyle name="60% - Accent2 31" xfId="2193"/>
    <cellStyle name="60% - Accent2 32" xfId="2202"/>
    <cellStyle name="60% - Accent2 33" xfId="2167"/>
    <cellStyle name="60% - Accent2 34" xfId="2018"/>
    <cellStyle name="60% - Accent2 35" xfId="2092"/>
    <cellStyle name="60% - Accent2 36" xfId="2091"/>
    <cellStyle name="60% - Accent2 37" xfId="2090"/>
    <cellStyle name="60% - Accent2 38" xfId="2089"/>
    <cellStyle name="60% - Accent2 39" xfId="2088"/>
    <cellStyle name="60% - Accent2 4" xfId="2087"/>
    <cellStyle name="60% - Accent2 40" xfId="2086"/>
    <cellStyle name="60% - Accent2 41" xfId="2085"/>
    <cellStyle name="60% - Accent2 42" xfId="2084"/>
    <cellStyle name="60% - Accent2 43" xfId="2083"/>
    <cellStyle name="60% - Accent2 44" xfId="2082"/>
    <cellStyle name="60% - Accent2 45" xfId="2081"/>
    <cellStyle name="60% - Accent2 46" xfId="2080"/>
    <cellStyle name="60% - Accent2 47" xfId="2079"/>
    <cellStyle name="60% - Accent2 5" xfId="2078"/>
    <cellStyle name="60% - Accent2 6" xfId="2077"/>
    <cellStyle name="60% - Accent2 7" xfId="2076"/>
    <cellStyle name="60% - Accent2 8" xfId="2075"/>
    <cellStyle name="60% - Accent2 9" xfId="2074"/>
    <cellStyle name="60% - Accent3 10" xfId="2073"/>
    <cellStyle name="60% - Accent3 11" xfId="2072"/>
    <cellStyle name="60% - Accent3 12" xfId="2071"/>
    <cellStyle name="60% - Accent3 13" xfId="2070"/>
    <cellStyle name="60% - Accent3 14" xfId="2069"/>
    <cellStyle name="60% - Accent3 15" xfId="2068"/>
    <cellStyle name="60% - Accent3 16" xfId="2067"/>
    <cellStyle name="60% - Accent3 17" xfId="2066"/>
    <cellStyle name="60% - Accent3 18" xfId="2352"/>
    <cellStyle name="60% - Accent3 19" xfId="2389"/>
    <cellStyle name="60% - Accent3 2" xfId="31"/>
    <cellStyle name="60% - Accent3 2 2" xfId="2394"/>
    <cellStyle name="60% - Accent3 2 2 2" xfId="2065"/>
    <cellStyle name="60% - Accent3 2 3" xfId="2060"/>
    <cellStyle name="60% - Accent3 2 4" xfId="12933"/>
    <cellStyle name="60% - Accent3 20" xfId="2393"/>
    <cellStyle name="60% - Accent3 21" xfId="2064"/>
    <cellStyle name="60% - Accent3 22" xfId="2390"/>
    <cellStyle name="60% - Accent3 23" xfId="2402"/>
    <cellStyle name="60% - Accent3 24" xfId="2104"/>
    <cellStyle name="60% - Accent3 25" xfId="2392"/>
    <cellStyle name="60% - Accent3 26" xfId="2063"/>
    <cellStyle name="60% - Accent3 27" xfId="2391"/>
    <cellStyle name="60% - Accent3 28" xfId="2062"/>
    <cellStyle name="60% - Accent3 29" xfId="2061"/>
    <cellStyle name="60% - Accent3 3" xfId="2016"/>
    <cellStyle name="60% - Accent3 30" xfId="3108"/>
    <cellStyle name="60% - Accent3 31" xfId="3109"/>
    <cellStyle name="60% - Accent3 32" xfId="3110"/>
    <cellStyle name="60% - Accent3 33" xfId="3111"/>
    <cellStyle name="60% - Accent3 34" xfId="3112"/>
    <cellStyle name="60% - Accent3 35" xfId="3113"/>
    <cellStyle name="60% - Accent3 36" xfId="3114"/>
    <cellStyle name="60% - Accent3 37" xfId="3115"/>
    <cellStyle name="60% - Accent3 38" xfId="3116"/>
    <cellStyle name="60% - Accent3 39" xfId="3117"/>
    <cellStyle name="60% - Accent3 4" xfId="3118"/>
    <cellStyle name="60% - Accent3 40" xfId="3119"/>
    <cellStyle name="60% - Accent3 41" xfId="3120"/>
    <cellStyle name="60% - Accent3 42" xfId="3121"/>
    <cellStyle name="60% - Accent3 43" xfId="3122"/>
    <cellStyle name="60% - Accent3 44" xfId="3123"/>
    <cellStyle name="60% - Accent3 45" xfId="3124"/>
    <cellStyle name="60% - Accent3 46" xfId="3125"/>
    <cellStyle name="60% - Accent3 47" xfId="3126"/>
    <cellStyle name="60% - Accent3 5" xfId="3127"/>
    <cellStyle name="60% - Accent3 6" xfId="3128"/>
    <cellStyle name="60% - Accent3 7" xfId="3129"/>
    <cellStyle name="60% - Accent3 8" xfId="3130"/>
    <cellStyle name="60% - Accent3 9" xfId="3131"/>
    <cellStyle name="60% - Accent4 10" xfId="3132"/>
    <cellStyle name="60% - Accent4 11" xfId="3133"/>
    <cellStyle name="60% - Accent4 12" xfId="3134"/>
    <cellStyle name="60% - Accent4 13" xfId="3135"/>
    <cellStyle name="60% - Accent4 14" xfId="3136"/>
    <cellStyle name="60% - Accent4 15" xfId="3137"/>
    <cellStyle name="60% - Accent4 16" xfId="3138"/>
    <cellStyle name="60% - Accent4 17" xfId="3139"/>
    <cellStyle name="60% - Accent4 18" xfId="3140"/>
    <cellStyle name="60% - Accent4 19" xfId="3141"/>
    <cellStyle name="60% - Accent4 2" xfId="32"/>
    <cellStyle name="60% - Accent4 2 2" xfId="3143"/>
    <cellStyle name="60% - Accent4 2 2 2" xfId="3144"/>
    <cellStyle name="60% - Accent4 2 3" xfId="3142"/>
    <cellStyle name="60% - Accent4 2 4" xfId="12934"/>
    <cellStyle name="60% - Accent4 20" xfId="3145"/>
    <cellStyle name="60% - Accent4 21" xfId="3146"/>
    <cellStyle name="60% - Accent4 22" xfId="3147"/>
    <cellStyle name="60% - Accent4 23" xfId="3148"/>
    <cellStyle name="60% - Accent4 24" xfId="3149"/>
    <cellStyle name="60% - Accent4 25" xfId="3150"/>
    <cellStyle name="60% - Accent4 26" xfId="3151"/>
    <cellStyle name="60% - Accent4 27" xfId="3152"/>
    <cellStyle name="60% - Accent4 28" xfId="3153"/>
    <cellStyle name="60% - Accent4 29" xfId="3154"/>
    <cellStyle name="60% - Accent4 3" xfId="3155"/>
    <cellStyle name="60% - Accent4 30" xfId="3156"/>
    <cellStyle name="60% - Accent4 31" xfId="3157"/>
    <cellStyle name="60% - Accent4 32" xfId="3158"/>
    <cellStyle name="60% - Accent4 33" xfId="3159"/>
    <cellStyle name="60% - Accent4 34" xfId="3160"/>
    <cellStyle name="60% - Accent4 35" xfId="3161"/>
    <cellStyle name="60% - Accent4 36" xfId="3162"/>
    <cellStyle name="60% - Accent4 37" xfId="3163"/>
    <cellStyle name="60% - Accent4 38" xfId="3164"/>
    <cellStyle name="60% - Accent4 39" xfId="3165"/>
    <cellStyle name="60% - Accent4 4" xfId="3166"/>
    <cellStyle name="60% - Accent4 40" xfId="3167"/>
    <cellStyle name="60% - Accent4 41" xfId="3168"/>
    <cellStyle name="60% - Accent4 42" xfId="3169"/>
    <cellStyle name="60% - Accent4 43" xfId="3170"/>
    <cellStyle name="60% - Accent4 44" xfId="3171"/>
    <cellStyle name="60% - Accent4 45" xfId="3172"/>
    <cellStyle name="60% - Accent4 46" xfId="3173"/>
    <cellStyle name="60% - Accent4 47" xfId="3174"/>
    <cellStyle name="60% - Accent4 5" xfId="3175"/>
    <cellStyle name="60% - Accent4 6" xfId="3176"/>
    <cellStyle name="60% - Accent4 7" xfId="3177"/>
    <cellStyle name="60% - Accent4 8" xfId="3178"/>
    <cellStyle name="60% - Accent4 9" xfId="3179"/>
    <cellStyle name="60% - Accent5 10" xfId="3180"/>
    <cellStyle name="60% - Accent5 11" xfId="3181"/>
    <cellStyle name="60% - Accent5 12" xfId="3182"/>
    <cellStyle name="60% - Accent5 13" xfId="3183"/>
    <cellStyle name="60% - Accent5 14" xfId="3184"/>
    <cellStyle name="60% - Accent5 15" xfId="3185"/>
    <cellStyle name="60% - Accent5 16" xfId="3186"/>
    <cellStyle name="60% - Accent5 17" xfId="3187"/>
    <cellStyle name="60% - Accent5 18" xfId="3188"/>
    <cellStyle name="60% - Accent5 19" xfId="3189"/>
    <cellStyle name="60% - Accent5 2" xfId="33"/>
    <cellStyle name="60% - Accent5 2 2" xfId="3191"/>
    <cellStyle name="60% - Accent5 2 2 2" xfId="3192"/>
    <cellStyle name="60% - Accent5 2 3" xfId="3190"/>
    <cellStyle name="60% - Accent5 2 4" xfId="12935"/>
    <cellStyle name="60% - Accent5 20" xfId="3193"/>
    <cellStyle name="60% - Accent5 21" xfId="3194"/>
    <cellStyle name="60% - Accent5 22" xfId="3195"/>
    <cellStyle name="60% - Accent5 23" xfId="3196"/>
    <cellStyle name="60% - Accent5 24" xfId="3197"/>
    <cellStyle name="60% - Accent5 25" xfId="3198"/>
    <cellStyle name="60% - Accent5 26" xfId="3199"/>
    <cellStyle name="60% - Accent5 27" xfId="3200"/>
    <cellStyle name="60% - Accent5 28" xfId="3201"/>
    <cellStyle name="60% - Accent5 29" xfId="3202"/>
    <cellStyle name="60% - Accent5 3" xfId="3203"/>
    <cellStyle name="60% - Accent5 30" xfId="3204"/>
    <cellStyle name="60% - Accent5 31" xfId="3205"/>
    <cellStyle name="60% - Accent5 32" xfId="3206"/>
    <cellStyle name="60% - Accent5 33" xfId="3207"/>
    <cellStyle name="60% - Accent5 34" xfId="3208"/>
    <cellStyle name="60% - Accent5 35" xfId="3209"/>
    <cellStyle name="60% - Accent5 36" xfId="3210"/>
    <cellStyle name="60% - Accent5 37" xfId="3211"/>
    <cellStyle name="60% - Accent5 38" xfId="3212"/>
    <cellStyle name="60% - Accent5 39" xfId="3213"/>
    <cellStyle name="60% - Accent5 4" xfId="3214"/>
    <cellStyle name="60% - Accent5 40" xfId="3215"/>
    <cellStyle name="60% - Accent5 41" xfId="3216"/>
    <cellStyle name="60% - Accent5 42" xfId="3217"/>
    <cellStyle name="60% - Accent5 43" xfId="3218"/>
    <cellStyle name="60% - Accent5 44" xfId="3219"/>
    <cellStyle name="60% - Accent5 45" xfId="3220"/>
    <cellStyle name="60% - Accent5 46" xfId="3221"/>
    <cellStyle name="60% - Accent5 47" xfId="3222"/>
    <cellStyle name="60% - Accent5 5" xfId="3223"/>
    <cellStyle name="60% - Accent5 6" xfId="3224"/>
    <cellStyle name="60% - Accent5 7" xfId="3225"/>
    <cellStyle name="60% - Accent5 8" xfId="3226"/>
    <cellStyle name="60% - Accent5 9" xfId="3227"/>
    <cellStyle name="60% - Accent6 10" xfId="3228"/>
    <cellStyle name="60% - Accent6 11" xfId="3229"/>
    <cellStyle name="60% - Accent6 12" xfId="3230"/>
    <cellStyle name="60% - Accent6 13" xfId="3231"/>
    <cellStyle name="60% - Accent6 14" xfId="3232"/>
    <cellStyle name="60% - Accent6 15" xfId="3233"/>
    <cellStyle name="60% - Accent6 16" xfId="3234"/>
    <cellStyle name="60% - Accent6 17" xfId="3235"/>
    <cellStyle name="60% - Accent6 18" xfId="3236"/>
    <cellStyle name="60% - Accent6 19" xfId="3237"/>
    <cellStyle name="60% - Accent6 2" xfId="34"/>
    <cellStyle name="60% - Accent6 2 2" xfId="3239"/>
    <cellStyle name="60% - Accent6 2 2 2" xfId="3240"/>
    <cellStyle name="60% - Accent6 2 3" xfId="3238"/>
    <cellStyle name="60% - Accent6 2 4" xfId="12936"/>
    <cellStyle name="60% - Accent6 20" xfId="3241"/>
    <cellStyle name="60% - Accent6 21" xfId="3242"/>
    <cellStyle name="60% - Accent6 22" xfId="3243"/>
    <cellStyle name="60% - Accent6 23" xfId="3244"/>
    <cellStyle name="60% - Accent6 24" xfId="3245"/>
    <cellStyle name="60% - Accent6 25" xfId="3246"/>
    <cellStyle name="60% - Accent6 26" xfId="3247"/>
    <cellStyle name="60% - Accent6 27" xfId="3248"/>
    <cellStyle name="60% - Accent6 28" xfId="3249"/>
    <cellStyle name="60% - Accent6 29" xfId="3250"/>
    <cellStyle name="60% - Accent6 3" xfId="3251"/>
    <cellStyle name="60% - Accent6 30" xfId="3252"/>
    <cellStyle name="60% - Accent6 31" xfId="3253"/>
    <cellStyle name="60% - Accent6 32" xfId="3254"/>
    <cellStyle name="60% - Accent6 33" xfId="3255"/>
    <cellStyle name="60% - Accent6 34" xfId="3256"/>
    <cellStyle name="60% - Accent6 35" xfId="3257"/>
    <cellStyle name="60% - Accent6 36" xfId="3258"/>
    <cellStyle name="60% - Accent6 37" xfId="3259"/>
    <cellStyle name="60% - Accent6 38" xfId="3260"/>
    <cellStyle name="60% - Accent6 39" xfId="3261"/>
    <cellStyle name="60% - Accent6 4" xfId="3262"/>
    <cellStyle name="60% - Accent6 40" xfId="3263"/>
    <cellStyle name="60% - Accent6 41" xfId="3264"/>
    <cellStyle name="60% - Accent6 42" xfId="3265"/>
    <cellStyle name="60% - Accent6 43" xfId="3266"/>
    <cellStyle name="60% - Accent6 44" xfId="3267"/>
    <cellStyle name="60% - Accent6 45" xfId="3268"/>
    <cellStyle name="60% - Accent6 46" xfId="3269"/>
    <cellStyle name="60% - Accent6 47" xfId="3270"/>
    <cellStyle name="60% - Accent6 5" xfId="3271"/>
    <cellStyle name="60% - Accent6 6" xfId="3272"/>
    <cellStyle name="60% - Accent6 7" xfId="3273"/>
    <cellStyle name="60% - Accent6 8" xfId="3274"/>
    <cellStyle name="60% - Accent6 9" xfId="3275"/>
    <cellStyle name="Accent1 - 20%" xfId="3276"/>
    <cellStyle name="Accent1 - 40%" xfId="3277"/>
    <cellStyle name="Accent1 - 60%" xfId="3278"/>
    <cellStyle name="Accent1 10" xfId="3279"/>
    <cellStyle name="Accent1 11" xfId="3280"/>
    <cellStyle name="Accent1 12" xfId="3281"/>
    <cellStyle name="Accent1 13" xfId="3282"/>
    <cellStyle name="Accent1 14" xfId="3283"/>
    <cellStyle name="Accent1 15" xfId="3284"/>
    <cellStyle name="Accent1 16" xfId="3285"/>
    <cellStyle name="Accent1 17" xfId="3286"/>
    <cellStyle name="Accent1 18" xfId="3287"/>
    <cellStyle name="Accent1 19" xfId="3288"/>
    <cellStyle name="Accent1 2" xfId="35"/>
    <cellStyle name="Accent1 2 2" xfId="3290"/>
    <cellStyle name="Accent1 2 2 2" xfId="3291"/>
    <cellStyle name="Accent1 2 3" xfId="3289"/>
    <cellStyle name="Accent1 2 4" xfId="12937"/>
    <cellStyle name="Accent1 20" xfId="3292"/>
    <cellStyle name="Accent1 21" xfId="3293"/>
    <cellStyle name="Accent1 22" xfId="3294"/>
    <cellStyle name="Accent1 23" xfId="3295"/>
    <cellStyle name="Accent1 24" xfId="3296"/>
    <cellStyle name="Accent1 25" xfId="3297"/>
    <cellStyle name="Accent1 26" xfId="3298"/>
    <cellStyle name="Accent1 27" xfId="3299"/>
    <cellStyle name="Accent1 28" xfId="3300"/>
    <cellStyle name="Accent1 29" xfId="3301"/>
    <cellStyle name="Accent1 3" xfId="3302"/>
    <cellStyle name="Accent1 30" xfId="3303"/>
    <cellStyle name="Accent1 31" xfId="3304"/>
    <cellStyle name="Accent1 32" xfId="3305"/>
    <cellStyle name="Accent1 33" xfId="3306"/>
    <cellStyle name="Accent1 34" xfId="3307"/>
    <cellStyle name="Accent1 35" xfId="3308"/>
    <cellStyle name="Accent1 36" xfId="3309"/>
    <cellStyle name="Accent1 37" xfId="3310"/>
    <cellStyle name="Accent1 38" xfId="3311"/>
    <cellStyle name="Accent1 39" xfId="3312"/>
    <cellStyle name="Accent1 4" xfId="3313"/>
    <cellStyle name="Accent1 40" xfId="3314"/>
    <cellStyle name="Accent1 41" xfId="3315"/>
    <cellStyle name="Accent1 42" xfId="3316"/>
    <cellStyle name="Accent1 43" xfId="3317"/>
    <cellStyle name="Accent1 44" xfId="3318"/>
    <cellStyle name="Accent1 45" xfId="3319"/>
    <cellStyle name="Accent1 46" xfId="3320"/>
    <cellStyle name="Accent1 47" xfId="3321"/>
    <cellStyle name="Accent1 48" xfId="3322"/>
    <cellStyle name="Accent1 49" xfId="3323"/>
    <cellStyle name="Accent1 5" xfId="3324"/>
    <cellStyle name="Accent1 50" xfId="3325"/>
    <cellStyle name="Accent1 51" xfId="3326"/>
    <cellStyle name="Accent1 52" xfId="32988"/>
    <cellStyle name="Accent1 6" xfId="3327"/>
    <cellStyle name="Accent1 7" xfId="3328"/>
    <cellStyle name="Accent1 8" xfId="3329"/>
    <cellStyle name="Accent1 9" xfId="3330"/>
    <cellStyle name="Accent2 - 20%" xfId="3331"/>
    <cellStyle name="Accent2 - 40%" xfId="3332"/>
    <cellStyle name="Accent2 - 60%" xfId="3333"/>
    <cellStyle name="Accent2 10" xfId="3334"/>
    <cellStyle name="Accent2 11" xfId="3335"/>
    <cellStyle name="Accent2 12" xfId="3336"/>
    <cellStyle name="Accent2 13" xfId="3337"/>
    <cellStyle name="Accent2 14" xfId="3338"/>
    <cellStyle name="Accent2 15" xfId="3339"/>
    <cellStyle name="Accent2 16" xfId="3340"/>
    <cellStyle name="Accent2 17" xfId="3341"/>
    <cellStyle name="Accent2 18" xfId="3342"/>
    <cellStyle name="Accent2 19" xfId="3343"/>
    <cellStyle name="Accent2 2" xfId="36"/>
    <cellStyle name="Accent2 2 2" xfId="3345"/>
    <cellStyle name="Accent2 2 2 2" xfId="3346"/>
    <cellStyle name="Accent2 2 3" xfId="3344"/>
    <cellStyle name="Accent2 20" xfId="3347"/>
    <cellStyle name="Accent2 21" xfId="3348"/>
    <cellStyle name="Accent2 22" xfId="3349"/>
    <cellStyle name="Accent2 23" xfId="3350"/>
    <cellStyle name="Accent2 24" xfId="3351"/>
    <cellStyle name="Accent2 25" xfId="3352"/>
    <cellStyle name="Accent2 26" xfId="3353"/>
    <cellStyle name="Accent2 27" xfId="3354"/>
    <cellStyle name="Accent2 28" xfId="3355"/>
    <cellStyle name="Accent2 29" xfId="3356"/>
    <cellStyle name="Accent2 3" xfId="3357"/>
    <cellStyle name="Accent2 30" xfId="3358"/>
    <cellStyle name="Accent2 31" xfId="3359"/>
    <cellStyle name="Accent2 32" xfId="3360"/>
    <cellStyle name="Accent2 33" xfId="3361"/>
    <cellStyle name="Accent2 34" xfId="3362"/>
    <cellStyle name="Accent2 35" xfId="3363"/>
    <cellStyle name="Accent2 36" xfId="3364"/>
    <cellStyle name="Accent2 37" xfId="3365"/>
    <cellStyle name="Accent2 38" xfId="3366"/>
    <cellStyle name="Accent2 39" xfId="3367"/>
    <cellStyle name="Accent2 4" xfId="3368"/>
    <cellStyle name="Accent2 40" xfId="3369"/>
    <cellStyle name="Accent2 41" xfId="3370"/>
    <cellStyle name="Accent2 42" xfId="3371"/>
    <cellStyle name="Accent2 43" xfId="3372"/>
    <cellStyle name="Accent2 44" xfId="3373"/>
    <cellStyle name="Accent2 45" xfId="3374"/>
    <cellStyle name="Accent2 46" xfId="3375"/>
    <cellStyle name="Accent2 47" xfId="3376"/>
    <cellStyle name="Accent2 48" xfId="3377"/>
    <cellStyle name="Accent2 49" xfId="3378"/>
    <cellStyle name="Accent2 5" xfId="3379"/>
    <cellStyle name="Accent2 50" xfId="3380"/>
    <cellStyle name="Accent2 51" xfId="3381"/>
    <cellStyle name="Accent2 52" xfId="32987"/>
    <cellStyle name="Accent2 6" xfId="3382"/>
    <cellStyle name="Accent2 7" xfId="3383"/>
    <cellStyle name="Accent2 8" xfId="3384"/>
    <cellStyle name="Accent2 9" xfId="3385"/>
    <cellStyle name="Accent3 - 20%" xfId="3386"/>
    <cellStyle name="Accent3 - 40%" xfId="3387"/>
    <cellStyle name="Accent3 - 60%" xfId="3388"/>
    <cellStyle name="Accent3 10" xfId="3389"/>
    <cellStyle name="Accent3 11" xfId="3390"/>
    <cellStyle name="Accent3 12" xfId="3391"/>
    <cellStyle name="Accent3 13" xfId="3392"/>
    <cellStyle name="Accent3 14" xfId="3393"/>
    <cellStyle name="Accent3 15" xfId="3394"/>
    <cellStyle name="Accent3 16" xfId="3395"/>
    <cellStyle name="Accent3 17" xfId="3396"/>
    <cellStyle name="Accent3 18" xfId="3397"/>
    <cellStyle name="Accent3 19" xfId="3398"/>
    <cellStyle name="Accent3 2" xfId="37"/>
    <cellStyle name="Accent3 2 2" xfId="3400"/>
    <cellStyle name="Accent3 2 2 2" xfId="3401"/>
    <cellStyle name="Accent3 2 3" xfId="3399"/>
    <cellStyle name="Accent3 2 4" xfId="12938"/>
    <cellStyle name="Accent3 20" xfId="3402"/>
    <cellStyle name="Accent3 21" xfId="3403"/>
    <cellStyle name="Accent3 22" xfId="3404"/>
    <cellStyle name="Accent3 23" xfId="3405"/>
    <cellStyle name="Accent3 24" xfId="3406"/>
    <cellStyle name="Accent3 25" xfId="3407"/>
    <cellStyle name="Accent3 26" xfId="3408"/>
    <cellStyle name="Accent3 27" xfId="3409"/>
    <cellStyle name="Accent3 28" xfId="3410"/>
    <cellStyle name="Accent3 29" xfId="3411"/>
    <cellStyle name="Accent3 3" xfId="3412"/>
    <cellStyle name="Accent3 30" xfId="3413"/>
    <cellStyle name="Accent3 31" xfId="3414"/>
    <cellStyle name="Accent3 32" xfId="3415"/>
    <cellStyle name="Accent3 33" xfId="3416"/>
    <cellStyle name="Accent3 34" xfId="3417"/>
    <cellStyle name="Accent3 35" xfId="3418"/>
    <cellStyle name="Accent3 36" xfId="3419"/>
    <cellStyle name="Accent3 37" xfId="3420"/>
    <cellStyle name="Accent3 38" xfId="3421"/>
    <cellStyle name="Accent3 39" xfId="3422"/>
    <cellStyle name="Accent3 4" xfId="3423"/>
    <cellStyle name="Accent3 40" xfId="3424"/>
    <cellStyle name="Accent3 41" xfId="3425"/>
    <cellStyle name="Accent3 42" xfId="3426"/>
    <cellStyle name="Accent3 43" xfId="3427"/>
    <cellStyle name="Accent3 44" xfId="3428"/>
    <cellStyle name="Accent3 45" xfId="3429"/>
    <cellStyle name="Accent3 46" xfId="3430"/>
    <cellStyle name="Accent3 47" xfId="3431"/>
    <cellStyle name="Accent3 48" xfId="3432"/>
    <cellStyle name="Accent3 49" xfId="3433"/>
    <cellStyle name="Accent3 5" xfId="3434"/>
    <cellStyle name="Accent3 50" xfId="3435"/>
    <cellStyle name="Accent3 51" xfId="3436"/>
    <cellStyle name="Accent3 52" xfId="32986"/>
    <cellStyle name="Accent3 6" xfId="3437"/>
    <cellStyle name="Accent3 7" xfId="3438"/>
    <cellStyle name="Accent3 8" xfId="3439"/>
    <cellStyle name="Accent3 9" xfId="3440"/>
    <cellStyle name="Accent4 - 20%" xfId="3441"/>
    <cellStyle name="Accent4 - 40%" xfId="3442"/>
    <cellStyle name="Accent4 - 60%" xfId="3443"/>
    <cellStyle name="Accent4 10" xfId="3444"/>
    <cellStyle name="Accent4 11" xfId="3445"/>
    <cellStyle name="Accent4 12" xfId="3446"/>
    <cellStyle name="Accent4 13" xfId="3447"/>
    <cellStyle name="Accent4 14" xfId="3448"/>
    <cellStyle name="Accent4 15" xfId="3449"/>
    <cellStyle name="Accent4 16" xfId="3450"/>
    <cellStyle name="Accent4 17" xfId="3451"/>
    <cellStyle name="Accent4 18" xfId="3452"/>
    <cellStyle name="Accent4 19" xfId="3453"/>
    <cellStyle name="Accent4 2" xfId="38"/>
    <cellStyle name="Accent4 2 2" xfId="3455"/>
    <cellStyle name="Accent4 2 2 2" xfId="3456"/>
    <cellStyle name="Accent4 2 3" xfId="3454"/>
    <cellStyle name="Accent4 2 4" xfId="12939"/>
    <cellStyle name="Accent4 20" xfId="3457"/>
    <cellStyle name="Accent4 21" xfId="3458"/>
    <cellStyle name="Accent4 22" xfId="3459"/>
    <cellStyle name="Accent4 23" xfId="3460"/>
    <cellStyle name="Accent4 24" xfId="3461"/>
    <cellStyle name="Accent4 25" xfId="3462"/>
    <cellStyle name="Accent4 26" xfId="3463"/>
    <cellStyle name="Accent4 27" xfId="3464"/>
    <cellStyle name="Accent4 28" xfId="3465"/>
    <cellStyle name="Accent4 29" xfId="3466"/>
    <cellStyle name="Accent4 3" xfId="3467"/>
    <cellStyle name="Accent4 30" xfId="3468"/>
    <cellStyle name="Accent4 31" xfId="3469"/>
    <cellStyle name="Accent4 32" xfId="3470"/>
    <cellStyle name="Accent4 33" xfId="3471"/>
    <cellStyle name="Accent4 34" xfId="3472"/>
    <cellStyle name="Accent4 35" xfId="3473"/>
    <cellStyle name="Accent4 36" xfId="3474"/>
    <cellStyle name="Accent4 37" xfId="3475"/>
    <cellStyle name="Accent4 38" xfId="3476"/>
    <cellStyle name="Accent4 39" xfId="3477"/>
    <cellStyle name="Accent4 4" xfId="3478"/>
    <cellStyle name="Accent4 40" xfId="3479"/>
    <cellStyle name="Accent4 41" xfId="3480"/>
    <cellStyle name="Accent4 42" xfId="3481"/>
    <cellStyle name="Accent4 43" xfId="3482"/>
    <cellStyle name="Accent4 44" xfId="3483"/>
    <cellStyle name="Accent4 45" xfId="3484"/>
    <cellStyle name="Accent4 46" xfId="3485"/>
    <cellStyle name="Accent4 47" xfId="3486"/>
    <cellStyle name="Accent4 48" xfId="3487"/>
    <cellStyle name="Accent4 49" xfId="3488"/>
    <cellStyle name="Accent4 5" xfId="3489"/>
    <cellStyle name="Accent4 50" xfId="3490"/>
    <cellStyle name="Accent4 51" xfId="3491"/>
    <cellStyle name="Accent4 52" xfId="32985"/>
    <cellStyle name="Accent4 6" xfId="3492"/>
    <cellStyle name="Accent4 7" xfId="3493"/>
    <cellStyle name="Accent4 8" xfId="3494"/>
    <cellStyle name="Accent4 9" xfId="3495"/>
    <cellStyle name="Accent5 - 20%" xfId="3496"/>
    <cellStyle name="Accent5 - 40%" xfId="3497"/>
    <cellStyle name="Accent5 - 60%" xfId="3498"/>
    <cellStyle name="Accent5 10" xfId="3499"/>
    <cellStyle name="Accent5 11" xfId="3500"/>
    <cellStyle name="Accent5 12" xfId="3501"/>
    <cellStyle name="Accent5 13" xfId="3502"/>
    <cellStyle name="Accent5 14" xfId="3503"/>
    <cellStyle name="Accent5 15" xfId="3504"/>
    <cellStyle name="Accent5 16" xfId="3505"/>
    <cellStyle name="Accent5 17" xfId="3506"/>
    <cellStyle name="Accent5 18" xfId="3507"/>
    <cellStyle name="Accent5 19" xfId="3508"/>
    <cellStyle name="Accent5 2" xfId="39"/>
    <cellStyle name="Accent5 2 2" xfId="3510"/>
    <cellStyle name="Accent5 2 2 2" xfId="3511"/>
    <cellStyle name="Accent5 2 3" xfId="3509"/>
    <cellStyle name="Accent5 2 4" xfId="12940"/>
    <cellStyle name="Accent5 20" xfId="3512"/>
    <cellStyle name="Accent5 21" xfId="3513"/>
    <cellStyle name="Accent5 22" xfId="3514"/>
    <cellStyle name="Accent5 23" xfId="3515"/>
    <cellStyle name="Accent5 24" xfId="3516"/>
    <cellStyle name="Accent5 25" xfId="3517"/>
    <cellStyle name="Accent5 26" xfId="3518"/>
    <cellStyle name="Accent5 27" xfId="3519"/>
    <cellStyle name="Accent5 28" xfId="3520"/>
    <cellStyle name="Accent5 29" xfId="3521"/>
    <cellStyle name="Accent5 3" xfId="3522"/>
    <cellStyle name="Accent5 30" xfId="3523"/>
    <cellStyle name="Accent5 31" xfId="3524"/>
    <cellStyle name="Accent5 32" xfId="3525"/>
    <cellStyle name="Accent5 33" xfId="3526"/>
    <cellStyle name="Accent5 34" xfId="3527"/>
    <cellStyle name="Accent5 35" xfId="3528"/>
    <cellStyle name="Accent5 36" xfId="3529"/>
    <cellStyle name="Accent5 37" xfId="3530"/>
    <cellStyle name="Accent5 38" xfId="3531"/>
    <cellStyle name="Accent5 39" xfId="3532"/>
    <cellStyle name="Accent5 4" xfId="3533"/>
    <cellStyle name="Accent5 40" xfId="3534"/>
    <cellStyle name="Accent5 41" xfId="3535"/>
    <cellStyle name="Accent5 42" xfId="3536"/>
    <cellStyle name="Accent5 43" xfId="3537"/>
    <cellStyle name="Accent5 44" xfId="3538"/>
    <cellStyle name="Accent5 45" xfId="3539"/>
    <cellStyle name="Accent5 46" xfId="3540"/>
    <cellStyle name="Accent5 47" xfId="3541"/>
    <cellStyle name="Accent5 48" xfId="3542"/>
    <cellStyle name="Accent5 49" xfId="3543"/>
    <cellStyle name="Accent5 5" xfId="3544"/>
    <cellStyle name="Accent5 50" xfId="3545"/>
    <cellStyle name="Accent5 51" xfId="3546"/>
    <cellStyle name="Accent5 52" xfId="32984"/>
    <cellStyle name="Accent5 6" xfId="3547"/>
    <cellStyle name="Accent5 7" xfId="3548"/>
    <cellStyle name="Accent5 8" xfId="3549"/>
    <cellStyle name="Accent5 9" xfId="3550"/>
    <cellStyle name="Accent6 - 20%" xfId="3551"/>
    <cellStyle name="Accent6 - 40%" xfId="3552"/>
    <cellStyle name="Accent6 - 60%" xfId="3553"/>
    <cellStyle name="Accent6 10" xfId="3554"/>
    <cellStyle name="Accent6 11" xfId="3555"/>
    <cellStyle name="Accent6 12" xfId="3556"/>
    <cellStyle name="Accent6 13" xfId="3557"/>
    <cellStyle name="Accent6 14" xfId="3558"/>
    <cellStyle name="Accent6 15" xfId="3559"/>
    <cellStyle name="Accent6 16" xfId="3560"/>
    <cellStyle name="Accent6 17" xfId="3561"/>
    <cellStyle name="Accent6 18" xfId="3562"/>
    <cellStyle name="Accent6 19" xfId="3563"/>
    <cellStyle name="Accent6 2" xfId="40"/>
    <cellStyle name="Accent6 2 2" xfId="3565"/>
    <cellStyle name="Accent6 2 2 2" xfId="3566"/>
    <cellStyle name="Accent6 2 3" xfId="3564"/>
    <cellStyle name="Accent6 2 4" xfId="12941"/>
    <cellStyle name="Accent6 20" xfId="3567"/>
    <cellStyle name="Accent6 21" xfId="3568"/>
    <cellStyle name="Accent6 22" xfId="3569"/>
    <cellStyle name="Accent6 23" xfId="3570"/>
    <cellStyle name="Accent6 24" xfId="3571"/>
    <cellStyle name="Accent6 25" xfId="3572"/>
    <cellStyle name="Accent6 26" xfId="3573"/>
    <cellStyle name="Accent6 27" xfId="3574"/>
    <cellStyle name="Accent6 28" xfId="3575"/>
    <cellStyle name="Accent6 29" xfId="3576"/>
    <cellStyle name="Accent6 3" xfId="3577"/>
    <cellStyle name="Accent6 30" xfId="3578"/>
    <cellStyle name="Accent6 31" xfId="3579"/>
    <cellStyle name="Accent6 32" xfId="3580"/>
    <cellStyle name="Accent6 33" xfId="3581"/>
    <cellStyle name="Accent6 34" xfId="3582"/>
    <cellStyle name="Accent6 35" xfId="3583"/>
    <cellStyle name="Accent6 36" xfId="3584"/>
    <cellStyle name="Accent6 37" xfId="3585"/>
    <cellStyle name="Accent6 38" xfId="3586"/>
    <cellStyle name="Accent6 39" xfId="3587"/>
    <cellStyle name="Accent6 4" xfId="3588"/>
    <cellStyle name="Accent6 40" xfId="3589"/>
    <cellStyle name="Accent6 41" xfId="3590"/>
    <cellStyle name="Accent6 42" xfId="3591"/>
    <cellStyle name="Accent6 43" xfId="3592"/>
    <cellStyle name="Accent6 44" xfId="3593"/>
    <cellStyle name="Accent6 45" xfId="3594"/>
    <cellStyle name="Accent6 46" xfId="3595"/>
    <cellStyle name="Accent6 47" xfId="3596"/>
    <cellStyle name="Accent6 48" xfId="3597"/>
    <cellStyle name="Accent6 49" xfId="3598"/>
    <cellStyle name="Accent6 5" xfId="3599"/>
    <cellStyle name="Accent6 50" xfId="3600"/>
    <cellStyle name="Accent6 51" xfId="3601"/>
    <cellStyle name="Accent6 52" xfId="32983"/>
    <cellStyle name="Accent6 6" xfId="3602"/>
    <cellStyle name="Accent6 7" xfId="3603"/>
    <cellStyle name="Accent6 8" xfId="3604"/>
    <cellStyle name="Accent6 9" xfId="3605"/>
    <cellStyle name="Actual" xfId="12942"/>
    <cellStyle name="Actual2" xfId="12943"/>
    <cellStyle name="Actual2 10" xfId="12944"/>
    <cellStyle name="Actual2 11" xfId="12945"/>
    <cellStyle name="Actual2 2" xfId="12946"/>
    <cellStyle name="Actual2 2 2" xfId="12947"/>
    <cellStyle name="Actual2 2 2 2" xfId="12948"/>
    <cellStyle name="Actual2 2 2 2 2" xfId="12949"/>
    <cellStyle name="Actual2 2 2 2 3" xfId="12950"/>
    <cellStyle name="Actual2 2 2 2 4" xfId="12951"/>
    <cellStyle name="Actual2 2 2 2 5" xfId="12952"/>
    <cellStyle name="Actual2 2 2 3" xfId="12953"/>
    <cellStyle name="Actual2 2 2 4" xfId="12954"/>
    <cellStyle name="Actual2 2 2 5" xfId="12955"/>
    <cellStyle name="Actual2 2 2 6" xfId="12956"/>
    <cellStyle name="Actual2 2 3" xfId="12957"/>
    <cellStyle name="Actual2 2 3 2" xfId="12958"/>
    <cellStyle name="Actual2 2 3 2 2" xfId="12959"/>
    <cellStyle name="Actual2 2 3 2 3" xfId="12960"/>
    <cellStyle name="Actual2 2 3 2 4" xfId="12961"/>
    <cellStyle name="Actual2 2 3 2 5" xfId="12962"/>
    <cellStyle name="Actual2 2 3 3" xfId="12963"/>
    <cellStyle name="Actual2 2 3 4" xfId="12964"/>
    <cellStyle name="Actual2 2 3 5" xfId="12965"/>
    <cellStyle name="Actual2 2 3 6" xfId="12966"/>
    <cellStyle name="Actual2 2 4" xfId="12967"/>
    <cellStyle name="Actual2 2 4 2" xfId="12968"/>
    <cellStyle name="Actual2 2 4 2 2" xfId="12969"/>
    <cellStyle name="Actual2 2 4 2 3" xfId="12970"/>
    <cellStyle name="Actual2 2 4 2 4" xfId="12971"/>
    <cellStyle name="Actual2 2 4 2 5" xfId="12972"/>
    <cellStyle name="Actual2 2 4 3" xfId="12973"/>
    <cellStyle name="Actual2 2 4 4" xfId="12974"/>
    <cellStyle name="Actual2 2 4 5" xfId="12975"/>
    <cellStyle name="Actual2 2 4 6" xfId="12976"/>
    <cellStyle name="Actual2 2 5" xfId="12977"/>
    <cellStyle name="Actual2 2 5 2" xfId="12978"/>
    <cellStyle name="Actual2 2 5 3" xfId="12979"/>
    <cellStyle name="Actual2 2 5 4" xfId="12980"/>
    <cellStyle name="Actual2 2 5 5" xfId="12981"/>
    <cellStyle name="Actual2 2 6" xfId="12982"/>
    <cellStyle name="Actual2 2 7" xfId="12983"/>
    <cellStyle name="Actual2 2 8" xfId="12984"/>
    <cellStyle name="Actual2 2 9" xfId="12985"/>
    <cellStyle name="Actual2 3" xfId="12986"/>
    <cellStyle name="Actual2 3 2" xfId="12987"/>
    <cellStyle name="Actual2 3 2 2" xfId="12988"/>
    <cellStyle name="Actual2 3 2 2 2" xfId="12989"/>
    <cellStyle name="Actual2 3 2 2 3" xfId="12990"/>
    <cellStyle name="Actual2 3 2 2 4" xfId="12991"/>
    <cellStyle name="Actual2 3 2 2 5" xfId="12992"/>
    <cellStyle name="Actual2 3 2 3" xfId="12993"/>
    <cellStyle name="Actual2 3 2 4" xfId="12994"/>
    <cellStyle name="Actual2 3 2 5" xfId="12995"/>
    <cellStyle name="Actual2 3 2 6" xfId="12996"/>
    <cellStyle name="Actual2 3 3" xfId="12997"/>
    <cellStyle name="Actual2 3 3 2" xfId="12998"/>
    <cellStyle name="Actual2 3 3 2 2" xfId="12999"/>
    <cellStyle name="Actual2 3 3 2 3" xfId="13000"/>
    <cellStyle name="Actual2 3 3 2 4" xfId="13001"/>
    <cellStyle name="Actual2 3 3 2 5" xfId="13002"/>
    <cellStyle name="Actual2 3 3 3" xfId="13003"/>
    <cellStyle name="Actual2 3 3 4" xfId="13004"/>
    <cellStyle name="Actual2 3 3 5" xfId="13005"/>
    <cellStyle name="Actual2 3 3 6" xfId="13006"/>
    <cellStyle name="Actual2 3 4" xfId="13007"/>
    <cellStyle name="Actual2 3 4 2" xfId="13008"/>
    <cellStyle name="Actual2 3 4 2 2" xfId="13009"/>
    <cellStyle name="Actual2 3 4 2 3" xfId="13010"/>
    <cellStyle name="Actual2 3 4 2 4" xfId="13011"/>
    <cellStyle name="Actual2 3 4 2 5" xfId="13012"/>
    <cellStyle name="Actual2 3 4 3" xfId="13013"/>
    <cellStyle name="Actual2 3 4 4" xfId="13014"/>
    <cellStyle name="Actual2 3 4 5" xfId="13015"/>
    <cellStyle name="Actual2 3 4 6" xfId="13016"/>
    <cellStyle name="Actual2 3 5" xfId="13017"/>
    <cellStyle name="Actual2 3 5 2" xfId="13018"/>
    <cellStyle name="Actual2 3 5 3" xfId="13019"/>
    <cellStyle name="Actual2 3 5 4" xfId="13020"/>
    <cellStyle name="Actual2 3 5 5" xfId="13021"/>
    <cellStyle name="Actual2 3 6" xfId="13022"/>
    <cellStyle name="Actual2 3 7" xfId="13023"/>
    <cellStyle name="Actual2 3 8" xfId="13024"/>
    <cellStyle name="Actual2 3 9" xfId="13025"/>
    <cellStyle name="Actual2 4" xfId="13026"/>
    <cellStyle name="Actual2 4 10" xfId="13027"/>
    <cellStyle name="Actual2 4 11" xfId="13028"/>
    <cellStyle name="Actual2 4 12" xfId="13029"/>
    <cellStyle name="Actual2 4 2" xfId="13030"/>
    <cellStyle name="Actual2 4 2 10" xfId="13031"/>
    <cellStyle name="Actual2 4 2 2" xfId="13032"/>
    <cellStyle name="Actual2 4 2 2 2" xfId="13033"/>
    <cellStyle name="Actual2 4 2 2 2 2" xfId="13034"/>
    <cellStyle name="Actual2 4 2 2 2 3" xfId="13035"/>
    <cellStyle name="Actual2 4 2 2 2 4" xfId="13036"/>
    <cellStyle name="Actual2 4 2 2 2 5" xfId="13037"/>
    <cellStyle name="Actual2 4 2 2 3" xfId="13038"/>
    <cellStyle name="Actual2 4 2 2 4" xfId="13039"/>
    <cellStyle name="Actual2 4 2 2 5" xfId="13040"/>
    <cellStyle name="Actual2 4 2 2 6" xfId="13041"/>
    <cellStyle name="Actual2 4 2 3" xfId="13042"/>
    <cellStyle name="Actual2 4 2 3 2" xfId="13043"/>
    <cellStyle name="Actual2 4 2 3 2 2" xfId="13044"/>
    <cellStyle name="Actual2 4 2 3 2 3" xfId="13045"/>
    <cellStyle name="Actual2 4 2 3 2 4" xfId="13046"/>
    <cellStyle name="Actual2 4 2 3 2 5" xfId="13047"/>
    <cellStyle name="Actual2 4 2 3 3" xfId="13048"/>
    <cellStyle name="Actual2 4 2 3 4" xfId="13049"/>
    <cellStyle name="Actual2 4 2 3 5" xfId="13050"/>
    <cellStyle name="Actual2 4 2 3 6" xfId="13051"/>
    <cellStyle name="Actual2 4 2 4" xfId="13052"/>
    <cellStyle name="Actual2 4 2 4 2" xfId="13053"/>
    <cellStyle name="Actual2 4 2 4 2 2" xfId="13054"/>
    <cellStyle name="Actual2 4 2 4 2 3" xfId="13055"/>
    <cellStyle name="Actual2 4 2 4 2 4" xfId="13056"/>
    <cellStyle name="Actual2 4 2 4 2 5" xfId="13057"/>
    <cellStyle name="Actual2 4 2 4 3" xfId="13058"/>
    <cellStyle name="Actual2 4 2 4 4" xfId="13059"/>
    <cellStyle name="Actual2 4 2 4 5" xfId="13060"/>
    <cellStyle name="Actual2 4 2 4 6" xfId="13061"/>
    <cellStyle name="Actual2 4 2 5" xfId="13062"/>
    <cellStyle name="Actual2 4 2 5 2" xfId="13063"/>
    <cellStyle name="Actual2 4 2 5 2 2" xfId="13064"/>
    <cellStyle name="Actual2 4 2 5 2 3" xfId="13065"/>
    <cellStyle name="Actual2 4 2 5 2 4" xfId="13066"/>
    <cellStyle name="Actual2 4 2 5 2 5" xfId="13067"/>
    <cellStyle name="Actual2 4 2 5 3" xfId="13068"/>
    <cellStyle name="Actual2 4 2 5 4" xfId="13069"/>
    <cellStyle name="Actual2 4 2 5 5" xfId="13070"/>
    <cellStyle name="Actual2 4 2 5 6" xfId="13071"/>
    <cellStyle name="Actual2 4 2 6" xfId="13072"/>
    <cellStyle name="Actual2 4 2 6 2" xfId="13073"/>
    <cellStyle name="Actual2 4 2 6 3" xfId="13074"/>
    <cellStyle name="Actual2 4 2 6 4" xfId="13075"/>
    <cellStyle name="Actual2 4 2 6 5" xfId="13076"/>
    <cellStyle name="Actual2 4 2 7" xfId="13077"/>
    <cellStyle name="Actual2 4 2 8" xfId="13078"/>
    <cellStyle name="Actual2 4 2 9" xfId="13079"/>
    <cellStyle name="Actual2 4 3" xfId="13080"/>
    <cellStyle name="Actual2 4 3 10" xfId="13081"/>
    <cellStyle name="Actual2 4 3 2" xfId="13082"/>
    <cellStyle name="Actual2 4 3 2 2" xfId="13083"/>
    <cellStyle name="Actual2 4 3 2 2 2" xfId="13084"/>
    <cellStyle name="Actual2 4 3 2 2 3" xfId="13085"/>
    <cellStyle name="Actual2 4 3 2 2 4" xfId="13086"/>
    <cellStyle name="Actual2 4 3 2 2 5" xfId="13087"/>
    <cellStyle name="Actual2 4 3 2 3" xfId="13088"/>
    <cellStyle name="Actual2 4 3 2 4" xfId="13089"/>
    <cellStyle name="Actual2 4 3 2 5" xfId="13090"/>
    <cellStyle name="Actual2 4 3 2 6" xfId="13091"/>
    <cellStyle name="Actual2 4 3 3" xfId="13092"/>
    <cellStyle name="Actual2 4 3 3 2" xfId="13093"/>
    <cellStyle name="Actual2 4 3 3 2 2" xfId="13094"/>
    <cellStyle name="Actual2 4 3 3 2 3" xfId="13095"/>
    <cellStyle name="Actual2 4 3 3 2 4" xfId="13096"/>
    <cellStyle name="Actual2 4 3 3 2 5" xfId="13097"/>
    <cellStyle name="Actual2 4 3 3 3" xfId="13098"/>
    <cellStyle name="Actual2 4 3 3 4" xfId="13099"/>
    <cellStyle name="Actual2 4 3 3 5" xfId="13100"/>
    <cellStyle name="Actual2 4 3 3 6" xfId="13101"/>
    <cellStyle name="Actual2 4 3 4" xfId="13102"/>
    <cellStyle name="Actual2 4 3 4 2" xfId="13103"/>
    <cellStyle name="Actual2 4 3 4 2 2" xfId="13104"/>
    <cellStyle name="Actual2 4 3 4 2 3" xfId="13105"/>
    <cellStyle name="Actual2 4 3 4 2 4" xfId="13106"/>
    <cellStyle name="Actual2 4 3 4 2 5" xfId="13107"/>
    <cellStyle name="Actual2 4 3 4 3" xfId="13108"/>
    <cellStyle name="Actual2 4 3 4 4" xfId="13109"/>
    <cellStyle name="Actual2 4 3 4 5" xfId="13110"/>
    <cellStyle name="Actual2 4 3 4 6" xfId="13111"/>
    <cellStyle name="Actual2 4 3 5" xfId="13112"/>
    <cellStyle name="Actual2 4 3 5 2" xfId="13113"/>
    <cellStyle name="Actual2 4 3 5 2 2" xfId="13114"/>
    <cellStyle name="Actual2 4 3 5 2 3" xfId="13115"/>
    <cellStyle name="Actual2 4 3 5 2 4" xfId="13116"/>
    <cellStyle name="Actual2 4 3 5 2 5" xfId="13117"/>
    <cellStyle name="Actual2 4 3 5 3" xfId="13118"/>
    <cellStyle name="Actual2 4 3 5 4" xfId="13119"/>
    <cellStyle name="Actual2 4 3 5 5" xfId="13120"/>
    <cellStyle name="Actual2 4 3 5 6" xfId="13121"/>
    <cellStyle name="Actual2 4 3 6" xfId="13122"/>
    <cellStyle name="Actual2 4 3 6 2" xfId="13123"/>
    <cellStyle name="Actual2 4 3 6 3" xfId="13124"/>
    <cellStyle name="Actual2 4 3 6 4" xfId="13125"/>
    <cellStyle name="Actual2 4 3 6 5" xfId="13126"/>
    <cellStyle name="Actual2 4 3 7" xfId="13127"/>
    <cellStyle name="Actual2 4 3 8" xfId="13128"/>
    <cellStyle name="Actual2 4 3 9" xfId="13129"/>
    <cellStyle name="Actual2 4 4" xfId="13130"/>
    <cellStyle name="Actual2 4 4 2" xfId="13131"/>
    <cellStyle name="Actual2 4 4 2 2" xfId="13132"/>
    <cellStyle name="Actual2 4 4 2 3" xfId="13133"/>
    <cellStyle name="Actual2 4 4 2 4" xfId="13134"/>
    <cellStyle name="Actual2 4 4 2 5" xfId="13135"/>
    <cellStyle name="Actual2 4 4 3" xfId="13136"/>
    <cellStyle name="Actual2 4 4 4" xfId="13137"/>
    <cellStyle name="Actual2 4 4 5" xfId="13138"/>
    <cellStyle name="Actual2 4 4 6" xfId="13139"/>
    <cellStyle name="Actual2 4 5" xfId="13140"/>
    <cellStyle name="Actual2 4 5 2" xfId="13141"/>
    <cellStyle name="Actual2 4 5 2 2" xfId="13142"/>
    <cellStyle name="Actual2 4 5 2 3" xfId="13143"/>
    <cellStyle name="Actual2 4 5 2 4" xfId="13144"/>
    <cellStyle name="Actual2 4 5 2 5" xfId="13145"/>
    <cellStyle name="Actual2 4 5 3" xfId="13146"/>
    <cellStyle name="Actual2 4 5 4" xfId="13147"/>
    <cellStyle name="Actual2 4 5 5" xfId="13148"/>
    <cellStyle name="Actual2 4 5 6" xfId="13149"/>
    <cellStyle name="Actual2 4 6" xfId="13150"/>
    <cellStyle name="Actual2 4 6 2" xfId="13151"/>
    <cellStyle name="Actual2 4 6 2 2" xfId="13152"/>
    <cellStyle name="Actual2 4 6 2 3" xfId="13153"/>
    <cellStyle name="Actual2 4 6 2 4" xfId="13154"/>
    <cellStyle name="Actual2 4 6 2 5" xfId="13155"/>
    <cellStyle name="Actual2 4 6 3" xfId="13156"/>
    <cellStyle name="Actual2 4 6 4" xfId="13157"/>
    <cellStyle name="Actual2 4 6 5" xfId="13158"/>
    <cellStyle name="Actual2 4 6 6" xfId="13159"/>
    <cellStyle name="Actual2 4 7" xfId="13160"/>
    <cellStyle name="Actual2 4 7 2" xfId="13161"/>
    <cellStyle name="Actual2 4 7 2 2" xfId="13162"/>
    <cellStyle name="Actual2 4 7 2 3" xfId="13163"/>
    <cellStyle name="Actual2 4 7 2 4" xfId="13164"/>
    <cellStyle name="Actual2 4 7 2 5" xfId="13165"/>
    <cellStyle name="Actual2 4 7 3" xfId="13166"/>
    <cellStyle name="Actual2 4 7 4" xfId="13167"/>
    <cellStyle name="Actual2 4 7 5" xfId="13168"/>
    <cellStyle name="Actual2 4 7 6" xfId="13169"/>
    <cellStyle name="Actual2 4 8" xfId="13170"/>
    <cellStyle name="Actual2 4 8 2" xfId="13171"/>
    <cellStyle name="Actual2 4 8 3" xfId="13172"/>
    <cellStyle name="Actual2 4 8 4" xfId="13173"/>
    <cellStyle name="Actual2 4 8 5" xfId="13174"/>
    <cellStyle name="Actual2 4 9" xfId="13175"/>
    <cellStyle name="Actual2 5" xfId="13176"/>
    <cellStyle name="Actual2 5 10" xfId="13177"/>
    <cellStyle name="Actual2 5 11" xfId="13178"/>
    <cellStyle name="Actual2 5 12" xfId="13179"/>
    <cellStyle name="Actual2 5 2" xfId="13180"/>
    <cellStyle name="Actual2 5 2 10" xfId="13181"/>
    <cellStyle name="Actual2 5 2 2" xfId="13182"/>
    <cellStyle name="Actual2 5 2 2 2" xfId="13183"/>
    <cellStyle name="Actual2 5 2 2 2 2" xfId="13184"/>
    <cellStyle name="Actual2 5 2 2 2 3" xfId="13185"/>
    <cellStyle name="Actual2 5 2 2 2 4" xfId="13186"/>
    <cellStyle name="Actual2 5 2 2 2 5" xfId="13187"/>
    <cellStyle name="Actual2 5 2 2 3" xfId="13188"/>
    <cellStyle name="Actual2 5 2 2 4" xfId="13189"/>
    <cellStyle name="Actual2 5 2 2 5" xfId="13190"/>
    <cellStyle name="Actual2 5 2 2 6" xfId="13191"/>
    <cellStyle name="Actual2 5 2 3" xfId="13192"/>
    <cellStyle name="Actual2 5 2 3 2" xfId="13193"/>
    <cellStyle name="Actual2 5 2 3 2 2" xfId="13194"/>
    <cellStyle name="Actual2 5 2 3 2 3" xfId="13195"/>
    <cellStyle name="Actual2 5 2 3 2 4" xfId="13196"/>
    <cellStyle name="Actual2 5 2 3 2 5" xfId="13197"/>
    <cellStyle name="Actual2 5 2 3 3" xfId="13198"/>
    <cellStyle name="Actual2 5 2 3 4" xfId="13199"/>
    <cellStyle name="Actual2 5 2 3 5" xfId="13200"/>
    <cellStyle name="Actual2 5 2 3 6" xfId="13201"/>
    <cellStyle name="Actual2 5 2 4" xfId="13202"/>
    <cellStyle name="Actual2 5 2 4 2" xfId="13203"/>
    <cellStyle name="Actual2 5 2 4 2 2" xfId="13204"/>
    <cellStyle name="Actual2 5 2 4 2 3" xfId="13205"/>
    <cellStyle name="Actual2 5 2 4 2 4" xfId="13206"/>
    <cellStyle name="Actual2 5 2 4 2 5" xfId="13207"/>
    <cellStyle name="Actual2 5 2 4 3" xfId="13208"/>
    <cellStyle name="Actual2 5 2 4 4" xfId="13209"/>
    <cellStyle name="Actual2 5 2 4 5" xfId="13210"/>
    <cellStyle name="Actual2 5 2 4 6" xfId="13211"/>
    <cellStyle name="Actual2 5 2 5" xfId="13212"/>
    <cellStyle name="Actual2 5 2 5 2" xfId="13213"/>
    <cellStyle name="Actual2 5 2 5 2 2" xfId="13214"/>
    <cellStyle name="Actual2 5 2 5 2 3" xfId="13215"/>
    <cellStyle name="Actual2 5 2 5 2 4" xfId="13216"/>
    <cellStyle name="Actual2 5 2 5 2 5" xfId="13217"/>
    <cellStyle name="Actual2 5 2 5 3" xfId="13218"/>
    <cellStyle name="Actual2 5 2 5 4" xfId="13219"/>
    <cellStyle name="Actual2 5 2 5 5" xfId="13220"/>
    <cellStyle name="Actual2 5 2 5 6" xfId="13221"/>
    <cellStyle name="Actual2 5 2 6" xfId="13222"/>
    <cellStyle name="Actual2 5 2 6 2" xfId="13223"/>
    <cellStyle name="Actual2 5 2 6 3" xfId="13224"/>
    <cellStyle name="Actual2 5 2 6 4" xfId="13225"/>
    <cellStyle name="Actual2 5 2 6 5" xfId="13226"/>
    <cellStyle name="Actual2 5 2 7" xfId="13227"/>
    <cellStyle name="Actual2 5 2 8" xfId="13228"/>
    <cellStyle name="Actual2 5 2 9" xfId="13229"/>
    <cellStyle name="Actual2 5 3" xfId="13230"/>
    <cellStyle name="Actual2 5 3 10" xfId="13231"/>
    <cellStyle name="Actual2 5 3 2" xfId="13232"/>
    <cellStyle name="Actual2 5 3 2 2" xfId="13233"/>
    <cellStyle name="Actual2 5 3 2 2 2" xfId="13234"/>
    <cellStyle name="Actual2 5 3 2 2 3" xfId="13235"/>
    <cellStyle name="Actual2 5 3 2 2 4" xfId="13236"/>
    <cellStyle name="Actual2 5 3 2 2 5" xfId="13237"/>
    <cellStyle name="Actual2 5 3 2 3" xfId="13238"/>
    <cellStyle name="Actual2 5 3 2 4" xfId="13239"/>
    <cellStyle name="Actual2 5 3 2 5" xfId="13240"/>
    <cellStyle name="Actual2 5 3 2 6" xfId="13241"/>
    <cellStyle name="Actual2 5 3 3" xfId="13242"/>
    <cellStyle name="Actual2 5 3 3 2" xfId="13243"/>
    <cellStyle name="Actual2 5 3 3 2 2" xfId="13244"/>
    <cellStyle name="Actual2 5 3 3 2 3" xfId="13245"/>
    <cellStyle name="Actual2 5 3 3 2 4" xfId="13246"/>
    <cellStyle name="Actual2 5 3 3 2 5" xfId="13247"/>
    <cellStyle name="Actual2 5 3 3 3" xfId="13248"/>
    <cellStyle name="Actual2 5 3 3 4" xfId="13249"/>
    <cellStyle name="Actual2 5 3 3 5" xfId="13250"/>
    <cellStyle name="Actual2 5 3 3 6" xfId="13251"/>
    <cellStyle name="Actual2 5 3 4" xfId="13252"/>
    <cellStyle name="Actual2 5 3 4 2" xfId="13253"/>
    <cellStyle name="Actual2 5 3 4 2 2" xfId="13254"/>
    <cellStyle name="Actual2 5 3 4 2 3" xfId="13255"/>
    <cellStyle name="Actual2 5 3 4 2 4" xfId="13256"/>
    <cellStyle name="Actual2 5 3 4 2 5" xfId="13257"/>
    <cellStyle name="Actual2 5 3 4 3" xfId="13258"/>
    <cellStyle name="Actual2 5 3 4 4" xfId="13259"/>
    <cellStyle name="Actual2 5 3 4 5" xfId="13260"/>
    <cellStyle name="Actual2 5 3 4 6" xfId="13261"/>
    <cellStyle name="Actual2 5 3 5" xfId="13262"/>
    <cellStyle name="Actual2 5 3 5 2" xfId="13263"/>
    <cellStyle name="Actual2 5 3 5 2 2" xfId="13264"/>
    <cellStyle name="Actual2 5 3 5 2 3" xfId="13265"/>
    <cellStyle name="Actual2 5 3 5 2 4" xfId="13266"/>
    <cellStyle name="Actual2 5 3 5 2 5" xfId="13267"/>
    <cellStyle name="Actual2 5 3 5 3" xfId="13268"/>
    <cellStyle name="Actual2 5 3 5 4" xfId="13269"/>
    <cellStyle name="Actual2 5 3 5 5" xfId="13270"/>
    <cellStyle name="Actual2 5 3 5 6" xfId="13271"/>
    <cellStyle name="Actual2 5 3 6" xfId="13272"/>
    <cellStyle name="Actual2 5 3 6 2" xfId="13273"/>
    <cellStyle name="Actual2 5 3 6 3" xfId="13274"/>
    <cellStyle name="Actual2 5 3 6 4" xfId="13275"/>
    <cellStyle name="Actual2 5 3 6 5" xfId="13276"/>
    <cellStyle name="Actual2 5 3 7" xfId="13277"/>
    <cellStyle name="Actual2 5 3 8" xfId="13278"/>
    <cellStyle name="Actual2 5 3 9" xfId="13279"/>
    <cellStyle name="Actual2 5 4" xfId="13280"/>
    <cellStyle name="Actual2 5 4 2" xfId="13281"/>
    <cellStyle name="Actual2 5 4 2 2" xfId="13282"/>
    <cellStyle name="Actual2 5 4 2 3" xfId="13283"/>
    <cellStyle name="Actual2 5 4 2 4" xfId="13284"/>
    <cellStyle name="Actual2 5 4 2 5" xfId="13285"/>
    <cellStyle name="Actual2 5 4 3" xfId="13286"/>
    <cellStyle name="Actual2 5 4 4" xfId="13287"/>
    <cellStyle name="Actual2 5 4 5" xfId="13288"/>
    <cellStyle name="Actual2 5 4 6" xfId="13289"/>
    <cellStyle name="Actual2 5 5" xfId="13290"/>
    <cellStyle name="Actual2 5 5 2" xfId="13291"/>
    <cellStyle name="Actual2 5 5 2 2" xfId="13292"/>
    <cellStyle name="Actual2 5 5 2 3" xfId="13293"/>
    <cellStyle name="Actual2 5 5 2 4" xfId="13294"/>
    <cellStyle name="Actual2 5 5 2 5" xfId="13295"/>
    <cellStyle name="Actual2 5 5 3" xfId="13296"/>
    <cellStyle name="Actual2 5 5 4" xfId="13297"/>
    <cellStyle name="Actual2 5 5 5" xfId="13298"/>
    <cellStyle name="Actual2 5 5 6" xfId="13299"/>
    <cellStyle name="Actual2 5 6" xfId="13300"/>
    <cellStyle name="Actual2 5 6 2" xfId="13301"/>
    <cellStyle name="Actual2 5 6 2 2" xfId="13302"/>
    <cellStyle name="Actual2 5 6 2 3" xfId="13303"/>
    <cellStyle name="Actual2 5 6 2 4" xfId="13304"/>
    <cellStyle name="Actual2 5 6 2 5" xfId="13305"/>
    <cellStyle name="Actual2 5 6 3" xfId="13306"/>
    <cellStyle name="Actual2 5 6 4" xfId="13307"/>
    <cellStyle name="Actual2 5 6 5" xfId="13308"/>
    <cellStyle name="Actual2 5 6 6" xfId="13309"/>
    <cellStyle name="Actual2 5 7" xfId="13310"/>
    <cellStyle name="Actual2 5 7 2" xfId="13311"/>
    <cellStyle name="Actual2 5 7 2 2" xfId="13312"/>
    <cellStyle name="Actual2 5 7 2 3" xfId="13313"/>
    <cellStyle name="Actual2 5 7 2 4" xfId="13314"/>
    <cellStyle name="Actual2 5 7 2 5" xfId="13315"/>
    <cellStyle name="Actual2 5 7 3" xfId="13316"/>
    <cellStyle name="Actual2 5 7 4" xfId="13317"/>
    <cellStyle name="Actual2 5 7 5" xfId="13318"/>
    <cellStyle name="Actual2 5 7 6" xfId="13319"/>
    <cellStyle name="Actual2 5 8" xfId="13320"/>
    <cellStyle name="Actual2 5 8 2" xfId="13321"/>
    <cellStyle name="Actual2 5 8 3" xfId="13322"/>
    <cellStyle name="Actual2 5 8 4" xfId="13323"/>
    <cellStyle name="Actual2 5 8 5" xfId="13324"/>
    <cellStyle name="Actual2 5 9" xfId="13325"/>
    <cellStyle name="Actual2 6" xfId="13326"/>
    <cellStyle name="Actual2 6 10" xfId="13327"/>
    <cellStyle name="Actual2 6 11" xfId="13328"/>
    <cellStyle name="Actual2 6 12" xfId="13329"/>
    <cellStyle name="Actual2 6 2" xfId="13330"/>
    <cellStyle name="Actual2 6 2 10" xfId="13331"/>
    <cellStyle name="Actual2 6 2 2" xfId="13332"/>
    <cellStyle name="Actual2 6 2 2 2" xfId="13333"/>
    <cellStyle name="Actual2 6 2 2 2 2" xfId="13334"/>
    <cellStyle name="Actual2 6 2 2 2 3" xfId="13335"/>
    <cellStyle name="Actual2 6 2 2 2 4" xfId="13336"/>
    <cellStyle name="Actual2 6 2 2 2 5" xfId="13337"/>
    <cellStyle name="Actual2 6 2 2 3" xfId="13338"/>
    <cellStyle name="Actual2 6 2 2 4" xfId="13339"/>
    <cellStyle name="Actual2 6 2 2 5" xfId="13340"/>
    <cellStyle name="Actual2 6 2 2 6" xfId="13341"/>
    <cellStyle name="Actual2 6 2 3" xfId="13342"/>
    <cellStyle name="Actual2 6 2 3 2" xfId="13343"/>
    <cellStyle name="Actual2 6 2 3 2 2" xfId="13344"/>
    <cellStyle name="Actual2 6 2 3 2 3" xfId="13345"/>
    <cellStyle name="Actual2 6 2 3 2 4" xfId="13346"/>
    <cellStyle name="Actual2 6 2 3 2 5" xfId="13347"/>
    <cellStyle name="Actual2 6 2 3 3" xfId="13348"/>
    <cellStyle name="Actual2 6 2 3 4" xfId="13349"/>
    <cellStyle name="Actual2 6 2 3 5" xfId="13350"/>
    <cellStyle name="Actual2 6 2 3 6" xfId="13351"/>
    <cellStyle name="Actual2 6 2 4" xfId="13352"/>
    <cellStyle name="Actual2 6 2 4 2" xfId="13353"/>
    <cellStyle name="Actual2 6 2 4 2 2" xfId="13354"/>
    <cellStyle name="Actual2 6 2 4 2 3" xfId="13355"/>
    <cellStyle name="Actual2 6 2 4 2 4" xfId="13356"/>
    <cellStyle name="Actual2 6 2 4 2 5" xfId="13357"/>
    <cellStyle name="Actual2 6 2 4 3" xfId="13358"/>
    <cellStyle name="Actual2 6 2 4 4" xfId="13359"/>
    <cellStyle name="Actual2 6 2 4 5" xfId="13360"/>
    <cellStyle name="Actual2 6 2 4 6" xfId="13361"/>
    <cellStyle name="Actual2 6 2 5" xfId="13362"/>
    <cellStyle name="Actual2 6 2 5 2" xfId="13363"/>
    <cellStyle name="Actual2 6 2 5 2 2" xfId="13364"/>
    <cellStyle name="Actual2 6 2 5 2 3" xfId="13365"/>
    <cellStyle name="Actual2 6 2 5 2 4" xfId="13366"/>
    <cellStyle name="Actual2 6 2 5 2 5" xfId="13367"/>
    <cellStyle name="Actual2 6 2 5 3" xfId="13368"/>
    <cellStyle name="Actual2 6 2 5 4" xfId="13369"/>
    <cellStyle name="Actual2 6 2 5 5" xfId="13370"/>
    <cellStyle name="Actual2 6 2 5 6" xfId="13371"/>
    <cellStyle name="Actual2 6 2 6" xfId="13372"/>
    <cellStyle name="Actual2 6 2 6 2" xfId="13373"/>
    <cellStyle name="Actual2 6 2 6 3" xfId="13374"/>
    <cellStyle name="Actual2 6 2 6 4" xfId="13375"/>
    <cellStyle name="Actual2 6 2 6 5" xfId="13376"/>
    <cellStyle name="Actual2 6 2 7" xfId="13377"/>
    <cellStyle name="Actual2 6 2 8" xfId="13378"/>
    <cellStyle name="Actual2 6 2 9" xfId="13379"/>
    <cellStyle name="Actual2 6 3" xfId="13380"/>
    <cellStyle name="Actual2 6 3 10" xfId="13381"/>
    <cellStyle name="Actual2 6 3 2" xfId="13382"/>
    <cellStyle name="Actual2 6 3 2 2" xfId="13383"/>
    <cellStyle name="Actual2 6 3 2 2 2" xfId="13384"/>
    <cellStyle name="Actual2 6 3 2 2 3" xfId="13385"/>
    <cellStyle name="Actual2 6 3 2 2 4" xfId="13386"/>
    <cellStyle name="Actual2 6 3 2 2 5" xfId="13387"/>
    <cellStyle name="Actual2 6 3 2 3" xfId="13388"/>
    <cellStyle name="Actual2 6 3 2 4" xfId="13389"/>
    <cellStyle name="Actual2 6 3 2 5" xfId="13390"/>
    <cellStyle name="Actual2 6 3 2 6" xfId="13391"/>
    <cellStyle name="Actual2 6 3 3" xfId="13392"/>
    <cellStyle name="Actual2 6 3 3 2" xfId="13393"/>
    <cellStyle name="Actual2 6 3 3 2 2" xfId="13394"/>
    <cellStyle name="Actual2 6 3 3 2 3" xfId="13395"/>
    <cellStyle name="Actual2 6 3 3 2 4" xfId="13396"/>
    <cellStyle name="Actual2 6 3 3 2 5" xfId="13397"/>
    <cellStyle name="Actual2 6 3 3 3" xfId="13398"/>
    <cellStyle name="Actual2 6 3 3 4" xfId="13399"/>
    <cellStyle name="Actual2 6 3 3 5" xfId="13400"/>
    <cellStyle name="Actual2 6 3 3 6" xfId="13401"/>
    <cellStyle name="Actual2 6 3 4" xfId="13402"/>
    <cellStyle name="Actual2 6 3 4 2" xfId="13403"/>
    <cellStyle name="Actual2 6 3 4 2 2" xfId="13404"/>
    <cellStyle name="Actual2 6 3 4 2 3" xfId="13405"/>
    <cellStyle name="Actual2 6 3 4 2 4" xfId="13406"/>
    <cellStyle name="Actual2 6 3 4 2 5" xfId="13407"/>
    <cellStyle name="Actual2 6 3 4 3" xfId="13408"/>
    <cellStyle name="Actual2 6 3 4 4" xfId="13409"/>
    <cellStyle name="Actual2 6 3 4 5" xfId="13410"/>
    <cellStyle name="Actual2 6 3 4 6" xfId="13411"/>
    <cellStyle name="Actual2 6 3 5" xfId="13412"/>
    <cellStyle name="Actual2 6 3 5 2" xfId="13413"/>
    <cellStyle name="Actual2 6 3 5 2 2" xfId="13414"/>
    <cellStyle name="Actual2 6 3 5 2 3" xfId="13415"/>
    <cellStyle name="Actual2 6 3 5 2 4" xfId="13416"/>
    <cellStyle name="Actual2 6 3 5 2 5" xfId="13417"/>
    <cellStyle name="Actual2 6 3 5 3" xfId="13418"/>
    <cellStyle name="Actual2 6 3 5 4" xfId="13419"/>
    <cellStyle name="Actual2 6 3 5 5" xfId="13420"/>
    <cellStyle name="Actual2 6 3 5 6" xfId="13421"/>
    <cellStyle name="Actual2 6 3 6" xfId="13422"/>
    <cellStyle name="Actual2 6 3 6 2" xfId="13423"/>
    <cellStyle name="Actual2 6 3 6 3" xfId="13424"/>
    <cellStyle name="Actual2 6 3 6 4" xfId="13425"/>
    <cellStyle name="Actual2 6 3 6 5" xfId="13426"/>
    <cellStyle name="Actual2 6 3 7" xfId="13427"/>
    <cellStyle name="Actual2 6 3 8" xfId="13428"/>
    <cellStyle name="Actual2 6 3 9" xfId="13429"/>
    <cellStyle name="Actual2 6 4" xfId="13430"/>
    <cellStyle name="Actual2 6 4 2" xfId="13431"/>
    <cellStyle name="Actual2 6 4 2 2" xfId="13432"/>
    <cellStyle name="Actual2 6 4 2 3" xfId="13433"/>
    <cellStyle name="Actual2 6 4 2 4" xfId="13434"/>
    <cellStyle name="Actual2 6 4 2 5" xfId="13435"/>
    <cellStyle name="Actual2 6 4 3" xfId="13436"/>
    <cellStyle name="Actual2 6 4 4" xfId="13437"/>
    <cellStyle name="Actual2 6 4 5" xfId="13438"/>
    <cellStyle name="Actual2 6 4 6" xfId="13439"/>
    <cellStyle name="Actual2 6 5" xfId="13440"/>
    <cellStyle name="Actual2 6 5 2" xfId="13441"/>
    <cellStyle name="Actual2 6 5 2 2" xfId="13442"/>
    <cellStyle name="Actual2 6 5 2 3" xfId="13443"/>
    <cellStyle name="Actual2 6 5 2 4" xfId="13444"/>
    <cellStyle name="Actual2 6 5 2 5" xfId="13445"/>
    <cellStyle name="Actual2 6 5 3" xfId="13446"/>
    <cellStyle name="Actual2 6 5 4" xfId="13447"/>
    <cellStyle name="Actual2 6 5 5" xfId="13448"/>
    <cellStyle name="Actual2 6 5 6" xfId="13449"/>
    <cellStyle name="Actual2 6 6" xfId="13450"/>
    <cellStyle name="Actual2 6 6 2" xfId="13451"/>
    <cellStyle name="Actual2 6 6 2 2" xfId="13452"/>
    <cellStyle name="Actual2 6 6 2 3" xfId="13453"/>
    <cellStyle name="Actual2 6 6 2 4" xfId="13454"/>
    <cellStyle name="Actual2 6 6 2 5" xfId="13455"/>
    <cellStyle name="Actual2 6 6 3" xfId="13456"/>
    <cellStyle name="Actual2 6 6 4" xfId="13457"/>
    <cellStyle name="Actual2 6 6 5" xfId="13458"/>
    <cellStyle name="Actual2 6 6 6" xfId="13459"/>
    <cellStyle name="Actual2 6 7" xfId="13460"/>
    <cellStyle name="Actual2 6 7 2" xfId="13461"/>
    <cellStyle name="Actual2 6 7 2 2" xfId="13462"/>
    <cellStyle name="Actual2 6 7 2 3" xfId="13463"/>
    <cellStyle name="Actual2 6 7 2 4" xfId="13464"/>
    <cellStyle name="Actual2 6 7 2 5" xfId="13465"/>
    <cellStyle name="Actual2 6 7 3" xfId="13466"/>
    <cellStyle name="Actual2 6 7 4" xfId="13467"/>
    <cellStyle name="Actual2 6 7 5" xfId="13468"/>
    <cellStyle name="Actual2 6 7 6" xfId="13469"/>
    <cellStyle name="Actual2 6 8" xfId="13470"/>
    <cellStyle name="Actual2 6 8 2" xfId="13471"/>
    <cellStyle name="Actual2 6 8 3" xfId="13472"/>
    <cellStyle name="Actual2 6 8 4" xfId="13473"/>
    <cellStyle name="Actual2 6 8 5" xfId="13474"/>
    <cellStyle name="Actual2 6 9" xfId="13475"/>
    <cellStyle name="Actual2 7" xfId="13476"/>
    <cellStyle name="Actual2 7 10" xfId="13477"/>
    <cellStyle name="Actual2 7 11" xfId="13478"/>
    <cellStyle name="Actual2 7 12" xfId="13479"/>
    <cellStyle name="Actual2 7 2" xfId="13480"/>
    <cellStyle name="Actual2 7 2 10" xfId="13481"/>
    <cellStyle name="Actual2 7 2 2" xfId="13482"/>
    <cellStyle name="Actual2 7 2 2 2" xfId="13483"/>
    <cellStyle name="Actual2 7 2 2 2 2" xfId="13484"/>
    <cellStyle name="Actual2 7 2 2 2 3" xfId="13485"/>
    <cellStyle name="Actual2 7 2 2 2 4" xfId="13486"/>
    <cellStyle name="Actual2 7 2 2 2 5" xfId="13487"/>
    <cellStyle name="Actual2 7 2 2 3" xfId="13488"/>
    <cellStyle name="Actual2 7 2 2 4" xfId="13489"/>
    <cellStyle name="Actual2 7 2 2 5" xfId="13490"/>
    <cellStyle name="Actual2 7 2 2 6" xfId="13491"/>
    <cellStyle name="Actual2 7 2 3" xfId="13492"/>
    <cellStyle name="Actual2 7 2 3 2" xfId="13493"/>
    <cellStyle name="Actual2 7 2 3 2 2" xfId="13494"/>
    <cellStyle name="Actual2 7 2 3 2 3" xfId="13495"/>
    <cellStyle name="Actual2 7 2 3 2 4" xfId="13496"/>
    <cellStyle name="Actual2 7 2 3 2 5" xfId="13497"/>
    <cellStyle name="Actual2 7 2 3 3" xfId="13498"/>
    <cellStyle name="Actual2 7 2 3 4" xfId="13499"/>
    <cellStyle name="Actual2 7 2 3 5" xfId="13500"/>
    <cellStyle name="Actual2 7 2 3 6" xfId="13501"/>
    <cellStyle name="Actual2 7 2 4" xfId="13502"/>
    <cellStyle name="Actual2 7 2 4 2" xfId="13503"/>
    <cellStyle name="Actual2 7 2 4 2 2" xfId="13504"/>
    <cellStyle name="Actual2 7 2 4 2 3" xfId="13505"/>
    <cellStyle name="Actual2 7 2 4 2 4" xfId="13506"/>
    <cellStyle name="Actual2 7 2 4 2 5" xfId="13507"/>
    <cellStyle name="Actual2 7 2 4 3" xfId="13508"/>
    <cellStyle name="Actual2 7 2 4 4" xfId="13509"/>
    <cellStyle name="Actual2 7 2 4 5" xfId="13510"/>
    <cellStyle name="Actual2 7 2 4 6" xfId="13511"/>
    <cellStyle name="Actual2 7 2 5" xfId="13512"/>
    <cellStyle name="Actual2 7 2 5 2" xfId="13513"/>
    <cellStyle name="Actual2 7 2 5 2 2" xfId="13514"/>
    <cellStyle name="Actual2 7 2 5 2 3" xfId="13515"/>
    <cellStyle name="Actual2 7 2 5 2 4" xfId="13516"/>
    <cellStyle name="Actual2 7 2 5 2 5" xfId="13517"/>
    <cellStyle name="Actual2 7 2 5 3" xfId="13518"/>
    <cellStyle name="Actual2 7 2 5 4" xfId="13519"/>
    <cellStyle name="Actual2 7 2 5 5" xfId="13520"/>
    <cellStyle name="Actual2 7 2 5 6" xfId="13521"/>
    <cellStyle name="Actual2 7 2 6" xfId="13522"/>
    <cellStyle name="Actual2 7 2 6 2" xfId="13523"/>
    <cellStyle name="Actual2 7 2 6 3" xfId="13524"/>
    <cellStyle name="Actual2 7 2 6 4" xfId="13525"/>
    <cellStyle name="Actual2 7 2 6 5" xfId="13526"/>
    <cellStyle name="Actual2 7 2 7" xfId="13527"/>
    <cellStyle name="Actual2 7 2 8" xfId="13528"/>
    <cellStyle name="Actual2 7 2 9" xfId="13529"/>
    <cellStyle name="Actual2 7 3" xfId="13530"/>
    <cellStyle name="Actual2 7 3 10" xfId="13531"/>
    <cellStyle name="Actual2 7 3 2" xfId="13532"/>
    <cellStyle name="Actual2 7 3 2 2" xfId="13533"/>
    <cellStyle name="Actual2 7 3 2 2 2" xfId="13534"/>
    <cellStyle name="Actual2 7 3 2 2 3" xfId="13535"/>
    <cellStyle name="Actual2 7 3 2 2 4" xfId="13536"/>
    <cellStyle name="Actual2 7 3 2 2 5" xfId="13537"/>
    <cellStyle name="Actual2 7 3 2 3" xfId="13538"/>
    <cellStyle name="Actual2 7 3 2 4" xfId="13539"/>
    <cellStyle name="Actual2 7 3 2 5" xfId="13540"/>
    <cellStyle name="Actual2 7 3 2 6" xfId="13541"/>
    <cellStyle name="Actual2 7 3 3" xfId="13542"/>
    <cellStyle name="Actual2 7 3 3 2" xfId="13543"/>
    <cellStyle name="Actual2 7 3 3 2 2" xfId="13544"/>
    <cellStyle name="Actual2 7 3 3 2 3" xfId="13545"/>
    <cellStyle name="Actual2 7 3 3 2 4" xfId="13546"/>
    <cellStyle name="Actual2 7 3 3 2 5" xfId="13547"/>
    <cellStyle name="Actual2 7 3 3 3" xfId="13548"/>
    <cellStyle name="Actual2 7 3 3 4" xfId="13549"/>
    <cellStyle name="Actual2 7 3 3 5" xfId="13550"/>
    <cellStyle name="Actual2 7 3 3 6" xfId="13551"/>
    <cellStyle name="Actual2 7 3 4" xfId="13552"/>
    <cellStyle name="Actual2 7 3 4 2" xfId="13553"/>
    <cellStyle name="Actual2 7 3 4 2 2" xfId="13554"/>
    <cellStyle name="Actual2 7 3 4 2 3" xfId="13555"/>
    <cellStyle name="Actual2 7 3 4 2 4" xfId="13556"/>
    <cellStyle name="Actual2 7 3 4 2 5" xfId="13557"/>
    <cellStyle name="Actual2 7 3 4 3" xfId="13558"/>
    <cellStyle name="Actual2 7 3 4 4" xfId="13559"/>
    <cellStyle name="Actual2 7 3 4 5" xfId="13560"/>
    <cellStyle name="Actual2 7 3 4 6" xfId="13561"/>
    <cellStyle name="Actual2 7 3 5" xfId="13562"/>
    <cellStyle name="Actual2 7 3 5 2" xfId="13563"/>
    <cellStyle name="Actual2 7 3 5 2 2" xfId="13564"/>
    <cellStyle name="Actual2 7 3 5 2 3" xfId="13565"/>
    <cellStyle name="Actual2 7 3 5 2 4" xfId="13566"/>
    <cellStyle name="Actual2 7 3 5 2 5" xfId="13567"/>
    <cellStyle name="Actual2 7 3 5 3" xfId="13568"/>
    <cellStyle name="Actual2 7 3 5 4" xfId="13569"/>
    <cellStyle name="Actual2 7 3 5 5" xfId="13570"/>
    <cellStyle name="Actual2 7 3 5 6" xfId="13571"/>
    <cellStyle name="Actual2 7 3 6" xfId="13572"/>
    <cellStyle name="Actual2 7 3 6 2" xfId="13573"/>
    <cellStyle name="Actual2 7 3 6 3" xfId="13574"/>
    <cellStyle name="Actual2 7 3 6 4" xfId="13575"/>
    <cellStyle name="Actual2 7 3 6 5" xfId="13576"/>
    <cellStyle name="Actual2 7 3 7" xfId="13577"/>
    <cellStyle name="Actual2 7 3 8" xfId="13578"/>
    <cellStyle name="Actual2 7 3 9" xfId="13579"/>
    <cellStyle name="Actual2 7 4" xfId="13580"/>
    <cellStyle name="Actual2 7 4 2" xfId="13581"/>
    <cellStyle name="Actual2 7 4 2 2" xfId="13582"/>
    <cellStyle name="Actual2 7 4 2 3" xfId="13583"/>
    <cellStyle name="Actual2 7 4 2 4" xfId="13584"/>
    <cellStyle name="Actual2 7 4 2 5" xfId="13585"/>
    <cellStyle name="Actual2 7 4 3" xfId="13586"/>
    <cellStyle name="Actual2 7 4 4" xfId="13587"/>
    <cellStyle name="Actual2 7 4 5" xfId="13588"/>
    <cellStyle name="Actual2 7 4 6" xfId="13589"/>
    <cellStyle name="Actual2 7 5" xfId="13590"/>
    <cellStyle name="Actual2 7 5 2" xfId="13591"/>
    <cellStyle name="Actual2 7 5 2 2" xfId="13592"/>
    <cellStyle name="Actual2 7 5 2 3" xfId="13593"/>
    <cellStyle name="Actual2 7 5 2 4" xfId="13594"/>
    <cellStyle name="Actual2 7 5 2 5" xfId="13595"/>
    <cellStyle name="Actual2 7 5 3" xfId="13596"/>
    <cellStyle name="Actual2 7 5 4" xfId="13597"/>
    <cellStyle name="Actual2 7 5 5" xfId="13598"/>
    <cellStyle name="Actual2 7 5 6" xfId="13599"/>
    <cellStyle name="Actual2 7 6" xfId="13600"/>
    <cellStyle name="Actual2 7 6 2" xfId="13601"/>
    <cellStyle name="Actual2 7 6 2 2" xfId="13602"/>
    <cellStyle name="Actual2 7 6 2 3" xfId="13603"/>
    <cellStyle name="Actual2 7 6 2 4" xfId="13604"/>
    <cellStyle name="Actual2 7 6 2 5" xfId="13605"/>
    <cellStyle name="Actual2 7 6 3" xfId="13606"/>
    <cellStyle name="Actual2 7 6 4" xfId="13607"/>
    <cellStyle name="Actual2 7 6 5" xfId="13608"/>
    <cellStyle name="Actual2 7 6 6" xfId="13609"/>
    <cellStyle name="Actual2 7 7" xfId="13610"/>
    <cellStyle name="Actual2 7 7 2" xfId="13611"/>
    <cellStyle name="Actual2 7 7 2 2" xfId="13612"/>
    <cellStyle name="Actual2 7 7 2 3" xfId="13613"/>
    <cellStyle name="Actual2 7 7 2 4" xfId="13614"/>
    <cellStyle name="Actual2 7 7 2 5" xfId="13615"/>
    <cellStyle name="Actual2 7 7 3" xfId="13616"/>
    <cellStyle name="Actual2 7 7 4" xfId="13617"/>
    <cellStyle name="Actual2 7 7 5" xfId="13618"/>
    <cellStyle name="Actual2 7 7 6" xfId="13619"/>
    <cellStyle name="Actual2 7 8" xfId="13620"/>
    <cellStyle name="Actual2 7 8 2" xfId="13621"/>
    <cellStyle name="Actual2 7 8 3" xfId="13622"/>
    <cellStyle name="Actual2 7 8 4" xfId="13623"/>
    <cellStyle name="Actual2 7 8 5" xfId="13624"/>
    <cellStyle name="Actual2 7 9" xfId="13625"/>
    <cellStyle name="Actual2 8" xfId="13626"/>
    <cellStyle name="Actual2 8 10" xfId="13627"/>
    <cellStyle name="Actual2 8 11" xfId="13628"/>
    <cellStyle name="Actual2 8 12" xfId="13629"/>
    <cellStyle name="Actual2 8 2" xfId="13630"/>
    <cellStyle name="Actual2 8 2 10" xfId="13631"/>
    <cellStyle name="Actual2 8 2 2" xfId="13632"/>
    <cellStyle name="Actual2 8 2 2 2" xfId="13633"/>
    <cellStyle name="Actual2 8 2 2 2 2" xfId="13634"/>
    <cellStyle name="Actual2 8 2 2 2 3" xfId="13635"/>
    <cellStyle name="Actual2 8 2 2 2 4" xfId="13636"/>
    <cellStyle name="Actual2 8 2 2 2 5" xfId="13637"/>
    <cellStyle name="Actual2 8 2 2 3" xfId="13638"/>
    <cellStyle name="Actual2 8 2 2 4" xfId="13639"/>
    <cellStyle name="Actual2 8 2 2 5" xfId="13640"/>
    <cellStyle name="Actual2 8 2 2 6" xfId="13641"/>
    <cellStyle name="Actual2 8 2 3" xfId="13642"/>
    <cellStyle name="Actual2 8 2 3 2" xfId="13643"/>
    <cellStyle name="Actual2 8 2 3 2 2" xfId="13644"/>
    <cellStyle name="Actual2 8 2 3 2 3" xfId="13645"/>
    <cellStyle name="Actual2 8 2 3 2 4" xfId="13646"/>
    <cellStyle name="Actual2 8 2 3 2 5" xfId="13647"/>
    <cellStyle name="Actual2 8 2 3 3" xfId="13648"/>
    <cellStyle name="Actual2 8 2 3 4" xfId="13649"/>
    <cellStyle name="Actual2 8 2 3 5" xfId="13650"/>
    <cellStyle name="Actual2 8 2 3 6" xfId="13651"/>
    <cellStyle name="Actual2 8 2 4" xfId="13652"/>
    <cellStyle name="Actual2 8 2 4 2" xfId="13653"/>
    <cellStyle name="Actual2 8 2 4 2 2" xfId="13654"/>
    <cellStyle name="Actual2 8 2 4 2 3" xfId="13655"/>
    <cellStyle name="Actual2 8 2 4 2 4" xfId="13656"/>
    <cellStyle name="Actual2 8 2 4 2 5" xfId="13657"/>
    <cellStyle name="Actual2 8 2 4 3" xfId="13658"/>
    <cellStyle name="Actual2 8 2 4 4" xfId="13659"/>
    <cellStyle name="Actual2 8 2 4 5" xfId="13660"/>
    <cellStyle name="Actual2 8 2 4 6" xfId="13661"/>
    <cellStyle name="Actual2 8 2 5" xfId="13662"/>
    <cellStyle name="Actual2 8 2 5 2" xfId="13663"/>
    <cellStyle name="Actual2 8 2 5 2 2" xfId="13664"/>
    <cellStyle name="Actual2 8 2 5 2 3" xfId="13665"/>
    <cellStyle name="Actual2 8 2 5 2 4" xfId="13666"/>
    <cellStyle name="Actual2 8 2 5 2 5" xfId="13667"/>
    <cellStyle name="Actual2 8 2 5 3" xfId="13668"/>
    <cellStyle name="Actual2 8 2 5 4" xfId="13669"/>
    <cellStyle name="Actual2 8 2 5 5" xfId="13670"/>
    <cellStyle name="Actual2 8 2 5 6" xfId="13671"/>
    <cellStyle name="Actual2 8 2 6" xfId="13672"/>
    <cellStyle name="Actual2 8 2 6 2" xfId="13673"/>
    <cellStyle name="Actual2 8 2 6 3" xfId="13674"/>
    <cellStyle name="Actual2 8 2 6 4" xfId="13675"/>
    <cellStyle name="Actual2 8 2 6 5" xfId="13676"/>
    <cellStyle name="Actual2 8 2 7" xfId="13677"/>
    <cellStyle name="Actual2 8 2 8" xfId="13678"/>
    <cellStyle name="Actual2 8 2 9" xfId="13679"/>
    <cellStyle name="Actual2 8 3" xfId="13680"/>
    <cellStyle name="Actual2 8 3 10" xfId="13681"/>
    <cellStyle name="Actual2 8 3 2" xfId="13682"/>
    <cellStyle name="Actual2 8 3 2 2" xfId="13683"/>
    <cellStyle name="Actual2 8 3 2 2 2" xfId="13684"/>
    <cellStyle name="Actual2 8 3 2 2 3" xfId="13685"/>
    <cellStyle name="Actual2 8 3 2 2 4" xfId="13686"/>
    <cellStyle name="Actual2 8 3 2 2 5" xfId="13687"/>
    <cellStyle name="Actual2 8 3 2 3" xfId="13688"/>
    <cellStyle name="Actual2 8 3 2 4" xfId="13689"/>
    <cellStyle name="Actual2 8 3 2 5" xfId="13690"/>
    <cellStyle name="Actual2 8 3 2 6" xfId="13691"/>
    <cellStyle name="Actual2 8 3 3" xfId="13692"/>
    <cellStyle name="Actual2 8 3 3 2" xfId="13693"/>
    <cellStyle name="Actual2 8 3 3 2 2" xfId="13694"/>
    <cellStyle name="Actual2 8 3 3 2 3" xfId="13695"/>
    <cellStyle name="Actual2 8 3 3 2 4" xfId="13696"/>
    <cellStyle name="Actual2 8 3 3 2 5" xfId="13697"/>
    <cellStyle name="Actual2 8 3 3 3" xfId="13698"/>
    <cellStyle name="Actual2 8 3 3 4" xfId="13699"/>
    <cellStyle name="Actual2 8 3 3 5" xfId="13700"/>
    <cellStyle name="Actual2 8 3 3 6" xfId="13701"/>
    <cellStyle name="Actual2 8 3 4" xfId="13702"/>
    <cellStyle name="Actual2 8 3 4 2" xfId="13703"/>
    <cellStyle name="Actual2 8 3 4 2 2" xfId="13704"/>
    <cellStyle name="Actual2 8 3 4 2 3" xfId="13705"/>
    <cellStyle name="Actual2 8 3 4 2 4" xfId="13706"/>
    <cellStyle name="Actual2 8 3 4 2 5" xfId="13707"/>
    <cellStyle name="Actual2 8 3 4 3" xfId="13708"/>
    <cellStyle name="Actual2 8 3 4 4" xfId="13709"/>
    <cellStyle name="Actual2 8 3 4 5" xfId="13710"/>
    <cellStyle name="Actual2 8 3 4 6" xfId="13711"/>
    <cellStyle name="Actual2 8 3 5" xfId="13712"/>
    <cellStyle name="Actual2 8 3 5 2" xfId="13713"/>
    <cellStyle name="Actual2 8 3 5 2 2" xfId="13714"/>
    <cellStyle name="Actual2 8 3 5 2 3" xfId="13715"/>
    <cellStyle name="Actual2 8 3 5 2 4" xfId="13716"/>
    <cellStyle name="Actual2 8 3 5 2 5" xfId="13717"/>
    <cellStyle name="Actual2 8 3 5 3" xfId="13718"/>
    <cellStyle name="Actual2 8 3 5 4" xfId="13719"/>
    <cellStyle name="Actual2 8 3 5 5" xfId="13720"/>
    <cellStyle name="Actual2 8 3 5 6" xfId="13721"/>
    <cellStyle name="Actual2 8 3 6" xfId="13722"/>
    <cellStyle name="Actual2 8 3 6 2" xfId="13723"/>
    <cellStyle name="Actual2 8 3 6 3" xfId="13724"/>
    <cellStyle name="Actual2 8 3 6 4" xfId="13725"/>
    <cellStyle name="Actual2 8 3 6 5" xfId="13726"/>
    <cellStyle name="Actual2 8 3 7" xfId="13727"/>
    <cellStyle name="Actual2 8 3 8" xfId="13728"/>
    <cellStyle name="Actual2 8 3 9" xfId="13729"/>
    <cellStyle name="Actual2 8 4" xfId="13730"/>
    <cellStyle name="Actual2 8 4 2" xfId="13731"/>
    <cellStyle name="Actual2 8 4 2 2" xfId="13732"/>
    <cellStyle name="Actual2 8 4 2 3" xfId="13733"/>
    <cellStyle name="Actual2 8 4 2 4" xfId="13734"/>
    <cellStyle name="Actual2 8 4 2 5" xfId="13735"/>
    <cellStyle name="Actual2 8 4 3" xfId="13736"/>
    <cellStyle name="Actual2 8 4 4" xfId="13737"/>
    <cellStyle name="Actual2 8 4 5" xfId="13738"/>
    <cellStyle name="Actual2 8 4 6" xfId="13739"/>
    <cellStyle name="Actual2 8 5" xfId="13740"/>
    <cellStyle name="Actual2 8 5 2" xfId="13741"/>
    <cellStyle name="Actual2 8 5 2 2" xfId="13742"/>
    <cellStyle name="Actual2 8 5 2 3" xfId="13743"/>
    <cellStyle name="Actual2 8 5 2 4" xfId="13744"/>
    <cellStyle name="Actual2 8 5 2 5" xfId="13745"/>
    <cellStyle name="Actual2 8 5 3" xfId="13746"/>
    <cellStyle name="Actual2 8 5 4" xfId="13747"/>
    <cellStyle name="Actual2 8 5 5" xfId="13748"/>
    <cellStyle name="Actual2 8 5 6" xfId="13749"/>
    <cellStyle name="Actual2 8 6" xfId="13750"/>
    <cellStyle name="Actual2 8 6 2" xfId="13751"/>
    <cellStyle name="Actual2 8 6 2 2" xfId="13752"/>
    <cellStyle name="Actual2 8 6 2 3" xfId="13753"/>
    <cellStyle name="Actual2 8 6 2 4" xfId="13754"/>
    <cellStyle name="Actual2 8 6 2 5" xfId="13755"/>
    <cellStyle name="Actual2 8 6 3" xfId="13756"/>
    <cellStyle name="Actual2 8 6 4" xfId="13757"/>
    <cellStyle name="Actual2 8 6 5" xfId="13758"/>
    <cellStyle name="Actual2 8 6 6" xfId="13759"/>
    <cellStyle name="Actual2 8 7" xfId="13760"/>
    <cellStyle name="Actual2 8 7 2" xfId="13761"/>
    <cellStyle name="Actual2 8 7 2 2" xfId="13762"/>
    <cellStyle name="Actual2 8 7 2 3" xfId="13763"/>
    <cellStyle name="Actual2 8 7 2 4" xfId="13764"/>
    <cellStyle name="Actual2 8 7 2 5" xfId="13765"/>
    <cellStyle name="Actual2 8 7 3" xfId="13766"/>
    <cellStyle name="Actual2 8 7 4" xfId="13767"/>
    <cellStyle name="Actual2 8 7 5" xfId="13768"/>
    <cellStyle name="Actual2 8 7 6" xfId="13769"/>
    <cellStyle name="Actual2 8 8" xfId="13770"/>
    <cellStyle name="Actual2 8 8 2" xfId="13771"/>
    <cellStyle name="Actual2 8 8 3" xfId="13772"/>
    <cellStyle name="Actual2 8 8 4" xfId="13773"/>
    <cellStyle name="Actual2 8 8 5" xfId="13774"/>
    <cellStyle name="Actual2 8 9" xfId="13775"/>
    <cellStyle name="Actual2 9" xfId="13776"/>
    <cellStyle name="AFE" xfId="13777"/>
    <cellStyle name="AFE 2" xfId="13778"/>
    <cellStyle name="AFE 2 2" xfId="13779"/>
    <cellStyle name="arial" xfId="13780"/>
    <cellStyle name="arial 2" xfId="13781"/>
    <cellStyle name="arial 3" xfId="13782"/>
    <cellStyle name="arial 4" xfId="13783"/>
    <cellStyle name="B;u" xfId="13784"/>
    <cellStyle name="Bad 10" xfId="3606"/>
    <cellStyle name="Bad 11" xfId="3607"/>
    <cellStyle name="Bad 12" xfId="3608"/>
    <cellStyle name="Bad 13" xfId="3609"/>
    <cellStyle name="Bad 14" xfId="3610"/>
    <cellStyle name="Bad 15" xfId="3611"/>
    <cellStyle name="Bad 16" xfId="3612"/>
    <cellStyle name="Bad 17" xfId="3613"/>
    <cellStyle name="Bad 18" xfId="3614"/>
    <cellStyle name="Bad 19" xfId="3615"/>
    <cellStyle name="Bad 2" xfId="41"/>
    <cellStyle name="Bad 2 2" xfId="3617"/>
    <cellStyle name="Bad 2 2 2" xfId="3618"/>
    <cellStyle name="Bad 2 3" xfId="3616"/>
    <cellStyle name="Bad 2 4" xfId="2040"/>
    <cellStyle name="Bad 20" xfId="3619"/>
    <cellStyle name="Bad 21" xfId="3620"/>
    <cellStyle name="Bad 22" xfId="3621"/>
    <cellStyle name="Bad 23" xfId="3622"/>
    <cellStyle name="Bad 24" xfId="3623"/>
    <cellStyle name="Bad 25" xfId="3624"/>
    <cellStyle name="Bad 26" xfId="3625"/>
    <cellStyle name="Bad 27" xfId="3626"/>
    <cellStyle name="Bad 28" xfId="3627"/>
    <cellStyle name="Bad 29" xfId="3628"/>
    <cellStyle name="Bad 3" xfId="3629"/>
    <cellStyle name="Bad 30" xfId="3630"/>
    <cellStyle name="Bad 31" xfId="3631"/>
    <cellStyle name="Bad 32" xfId="3632"/>
    <cellStyle name="Bad 33" xfId="3633"/>
    <cellStyle name="Bad 34" xfId="3634"/>
    <cellStyle name="Bad 35" xfId="3635"/>
    <cellStyle name="Bad 36" xfId="3636"/>
    <cellStyle name="Bad 37" xfId="3637"/>
    <cellStyle name="Bad 38" xfId="3638"/>
    <cellStyle name="Bad 39" xfId="3639"/>
    <cellStyle name="Bad 4" xfId="3640"/>
    <cellStyle name="Bad 40" xfId="3641"/>
    <cellStyle name="Bad 41" xfId="3642"/>
    <cellStyle name="Bad 42" xfId="3643"/>
    <cellStyle name="Bad 43" xfId="3644"/>
    <cellStyle name="Bad 44" xfId="3645"/>
    <cellStyle name="Bad 45" xfId="3646"/>
    <cellStyle name="Bad 46" xfId="3647"/>
    <cellStyle name="Bad 47" xfId="3648"/>
    <cellStyle name="Bad 48" xfId="3649"/>
    <cellStyle name="Bad 49" xfId="3650"/>
    <cellStyle name="Bad 5" xfId="3651"/>
    <cellStyle name="Bad 50" xfId="3652"/>
    <cellStyle name="Bad 51" xfId="3653"/>
    <cellStyle name="Bad 52" xfId="3654"/>
    <cellStyle name="Bad 53" xfId="3655"/>
    <cellStyle name="Bad 54" xfId="3656"/>
    <cellStyle name="Bad 55" xfId="3657"/>
    <cellStyle name="Bad 56" xfId="8154"/>
    <cellStyle name="Bad 57" xfId="8155"/>
    <cellStyle name="Bad 58" xfId="8156"/>
    <cellStyle name="Bad 59" xfId="8157"/>
    <cellStyle name="Bad 6" xfId="3658"/>
    <cellStyle name="Bad 60" xfId="8158"/>
    <cellStyle name="Bad 61" xfId="8159"/>
    <cellStyle name="Bad 62" xfId="8160"/>
    <cellStyle name="Bad 63" xfId="8161"/>
    <cellStyle name="Bad 7" xfId="3659"/>
    <cellStyle name="Bad 8" xfId="3660"/>
    <cellStyle name="Bad 9" xfId="3661"/>
    <cellStyle name="Blank [$]" xfId="13785"/>
    <cellStyle name="Blank [,]" xfId="13786"/>
    <cellStyle name="Blue" xfId="13787"/>
    <cellStyle name="Border" xfId="13788"/>
    <cellStyle name="Border 10" xfId="13789"/>
    <cellStyle name="Border 11" xfId="13790"/>
    <cellStyle name="Border 2" xfId="13791"/>
    <cellStyle name="Border 2 10" xfId="13792"/>
    <cellStyle name="Border 2 11" xfId="13793"/>
    <cellStyle name="Border 2 2" xfId="13794"/>
    <cellStyle name="Border 2 2 10" xfId="13795"/>
    <cellStyle name="Border 2 2 2" xfId="13796"/>
    <cellStyle name="Border 2 2 2 2" xfId="13797"/>
    <cellStyle name="Border 2 2 2 2 2" xfId="13798"/>
    <cellStyle name="Border 2 2 2 2 3" xfId="13799"/>
    <cellStyle name="Border 2 2 2 2 4" xfId="13800"/>
    <cellStyle name="Border 2 2 2 2 5" xfId="13801"/>
    <cellStyle name="Border 2 2 2 3" xfId="13802"/>
    <cellStyle name="Border 2 2 2 4" xfId="13803"/>
    <cellStyle name="Border 2 2 2 5" xfId="13804"/>
    <cellStyle name="Border 2 2 2 6" xfId="13805"/>
    <cellStyle name="Border 2 2 3" xfId="13806"/>
    <cellStyle name="Border 2 2 3 2" xfId="13807"/>
    <cellStyle name="Border 2 2 3 2 2" xfId="13808"/>
    <cellStyle name="Border 2 2 3 2 3" xfId="13809"/>
    <cellStyle name="Border 2 2 3 2 4" xfId="13810"/>
    <cellStyle name="Border 2 2 3 2 5" xfId="13811"/>
    <cellStyle name="Border 2 2 3 3" xfId="13812"/>
    <cellStyle name="Border 2 2 3 4" xfId="13813"/>
    <cellStyle name="Border 2 2 3 5" xfId="13814"/>
    <cellStyle name="Border 2 2 3 6" xfId="13815"/>
    <cellStyle name="Border 2 2 4" xfId="13816"/>
    <cellStyle name="Border 2 2 4 2" xfId="13817"/>
    <cellStyle name="Border 2 2 4 2 2" xfId="13818"/>
    <cellStyle name="Border 2 2 4 2 3" xfId="13819"/>
    <cellStyle name="Border 2 2 4 2 4" xfId="13820"/>
    <cellStyle name="Border 2 2 4 2 5" xfId="13821"/>
    <cellStyle name="Border 2 2 4 3" xfId="13822"/>
    <cellStyle name="Border 2 2 4 4" xfId="13823"/>
    <cellStyle name="Border 2 2 4 5" xfId="13824"/>
    <cellStyle name="Border 2 2 4 6" xfId="13825"/>
    <cellStyle name="Border 2 2 5" xfId="13826"/>
    <cellStyle name="Border 2 2 5 2" xfId="13827"/>
    <cellStyle name="Border 2 2 5 2 2" xfId="13828"/>
    <cellStyle name="Border 2 2 5 2 3" xfId="13829"/>
    <cellStyle name="Border 2 2 5 2 4" xfId="13830"/>
    <cellStyle name="Border 2 2 5 2 5" xfId="13831"/>
    <cellStyle name="Border 2 2 5 3" xfId="13832"/>
    <cellStyle name="Border 2 2 5 4" xfId="13833"/>
    <cellStyle name="Border 2 2 5 5" xfId="13834"/>
    <cellStyle name="Border 2 2 5 6" xfId="13835"/>
    <cellStyle name="Border 2 2 6" xfId="13836"/>
    <cellStyle name="Border 2 2 6 2" xfId="13837"/>
    <cellStyle name="Border 2 2 6 3" xfId="13838"/>
    <cellStyle name="Border 2 2 6 4" xfId="13839"/>
    <cellStyle name="Border 2 2 6 5" xfId="13840"/>
    <cellStyle name="Border 2 2 7" xfId="13841"/>
    <cellStyle name="Border 2 2 8" xfId="13842"/>
    <cellStyle name="Border 2 2 9" xfId="13843"/>
    <cellStyle name="Border 2 3" xfId="13844"/>
    <cellStyle name="Border 2 3 2" xfId="13845"/>
    <cellStyle name="Border 2 3 2 2" xfId="13846"/>
    <cellStyle name="Border 2 3 2 3" xfId="13847"/>
    <cellStyle name="Border 2 3 2 4" xfId="13848"/>
    <cellStyle name="Border 2 3 2 5" xfId="13849"/>
    <cellStyle name="Border 2 3 3" xfId="13850"/>
    <cellStyle name="Border 2 3 4" xfId="13851"/>
    <cellStyle name="Border 2 3 5" xfId="13852"/>
    <cellStyle name="Border 2 3 6" xfId="13853"/>
    <cellStyle name="Border 2 4" xfId="13854"/>
    <cellStyle name="Border 2 4 2" xfId="13855"/>
    <cellStyle name="Border 2 4 2 2" xfId="13856"/>
    <cellStyle name="Border 2 4 2 3" xfId="13857"/>
    <cellStyle name="Border 2 4 2 4" xfId="13858"/>
    <cellStyle name="Border 2 4 2 5" xfId="13859"/>
    <cellStyle name="Border 2 4 3" xfId="13860"/>
    <cellStyle name="Border 2 4 4" xfId="13861"/>
    <cellStyle name="Border 2 4 5" xfId="13862"/>
    <cellStyle name="Border 2 4 6" xfId="13863"/>
    <cellStyle name="Border 2 5" xfId="13864"/>
    <cellStyle name="Border 2 5 2" xfId="13865"/>
    <cellStyle name="Border 2 5 2 2" xfId="13866"/>
    <cellStyle name="Border 2 5 2 3" xfId="13867"/>
    <cellStyle name="Border 2 5 2 4" xfId="13868"/>
    <cellStyle name="Border 2 5 2 5" xfId="13869"/>
    <cellStyle name="Border 2 5 3" xfId="13870"/>
    <cellStyle name="Border 2 5 4" xfId="13871"/>
    <cellStyle name="Border 2 5 5" xfId="13872"/>
    <cellStyle name="Border 2 5 6" xfId="13873"/>
    <cellStyle name="Border 2 6" xfId="13874"/>
    <cellStyle name="Border 2 6 2" xfId="13875"/>
    <cellStyle name="Border 2 6 2 2" xfId="13876"/>
    <cellStyle name="Border 2 6 2 3" xfId="13877"/>
    <cellStyle name="Border 2 6 2 4" xfId="13878"/>
    <cellStyle name="Border 2 6 2 5" xfId="13879"/>
    <cellStyle name="Border 2 6 3" xfId="13880"/>
    <cellStyle name="Border 2 6 4" xfId="13881"/>
    <cellStyle name="Border 2 6 5" xfId="13882"/>
    <cellStyle name="Border 2 6 6" xfId="13883"/>
    <cellStyle name="Border 2 7" xfId="13884"/>
    <cellStyle name="Border 2 7 2" xfId="13885"/>
    <cellStyle name="Border 2 7 3" xfId="13886"/>
    <cellStyle name="Border 2 7 4" xfId="13887"/>
    <cellStyle name="Border 2 7 5" xfId="13888"/>
    <cellStyle name="Border 2 8" xfId="13889"/>
    <cellStyle name="Border 2 9" xfId="13890"/>
    <cellStyle name="Border 3" xfId="13891"/>
    <cellStyle name="Border 3 10" xfId="13892"/>
    <cellStyle name="Border 3 11" xfId="13893"/>
    <cellStyle name="Border 3 2" xfId="13894"/>
    <cellStyle name="Border 3 2 10" xfId="13895"/>
    <cellStyle name="Border 3 2 2" xfId="13896"/>
    <cellStyle name="Border 3 2 2 2" xfId="13897"/>
    <cellStyle name="Border 3 2 2 2 2" xfId="13898"/>
    <cellStyle name="Border 3 2 2 2 3" xfId="13899"/>
    <cellStyle name="Border 3 2 2 2 4" xfId="13900"/>
    <cellStyle name="Border 3 2 2 2 5" xfId="13901"/>
    <cellStyle name="Border 3 2 2 3" xfId="13902"/>
    <cellStyle name="Border 3 2 2 4" xfId="13903"/>
    <cellStyle name="Border 3 2 2 5" xfId="13904"/>
    <cellStyle name="Border 3 2 2 6" xfId="13905"/>
    <cellStyle name="Border 3 2 3" xfId="13906"/>
    <cellStyle name="Border 3 2 3 2" xfId="13907"/>
    <cellStyle name="Border 3 2 3 2 2" xfId="13908"/>
    <cellStyle name="Border 3 2 3 2 3" xfId="13909"/>
    <cellStyle name="Border 3 2 3 2 4" xfId="13910"/>
    <cellStyle name="Border 3 2 3 2 5" xfId="13911"/>
    <cellStyle name="Border 3 2 3 3" xfId="13912"/>
    <cellStyle name="Border 3 2 3 4" xfId="13913"/>
    <cellStyle name="Border 3 2 3 5" xfId="13914"/>
    <cellStyle name="Border 3 2 3 6" xfId="13915"/>
    <cellStyle name="Border 3 2 4" xfId="13916"/>
    <cellStyle name="Border 3 2 4 2" xfId="13917"/>
    <cellStyle name="Border 3 2 4 2 2" xfId="13918"/>
    <cellStyle name="Border 3 2 4 2 3" xfId="13919"/>
    <cellStyle name="Border 3 2 4 2 4" xfId="13920"/>
    <cellStyle name="Border 3 2 4 2 5" xfId="13921"/>
    <cellStyle name="Border 3 2 4 3" xfId="13922"/>
    <cellStyle name="Border 3 2 4 4" xfId="13923"/>
    <cellStyle name="Border 3 2 4 5" xfId="13924"/>
    <cellStyle name="Border 3 2 4 6" xfId="13925"/>
    <cellStyle name="Border 3 2 5" xfId="13926"/>
    <cellStyle name="Border 3 2 5 2" xfId="13927"/>
    <cellStyle name="Border 3 2 5 2 2" xfId="13928"/>
    <cellStyle name="Border 3 2 5 2 3" xfId="13929"/>
    <cellStyle name="Border 3 2 5 2 4" xfId="13930"/>
    <cellStyle name="Border 3 2 5 2 5" xfId="13931"/>
    <cellStyle name="Border 3 2 5 3" xfId="13932"/>
    <cellStyle name="Border 3 2 5 4" xfId="13933"/>
    <cellStyle name="Border 3 2 5 5" xfId="13934"/>
    <cellStyle name="Border 3 2 5 6" xfId="13935"/>
    <cellStyle name="Border 3 2 6" xfId="13936"/>
    <cellStyle name="Border 3 2 6 2" xfId="13937"/>
    <cellStyle name="Border 3 2 6 3" xfId="13938"/>
    <cellStyle name="Border 3 2 6 4" xfId="13939"/>
    <cellStyle name="Border 3 2 6 5" xfId="13940"/>
    <cellStyle name="Border 3 2 7" xfId="13941"/>
    <cellStyle name="Border 3 2 8" xfId="13942"/>
    <cellStyle name="Border 3 2 9" xfId="13943"/>
    <cellStyle name="Border 3 3" xfId="13944"/>
    <cellStyle name="Border 3 3 2" xfId="13945"/>
    <cellStyle name="Border 3 3 2 2" xfId="13946"/>
    <cellStyle name="Border 3 3 2 3" xfId="13947"/>
    <cellStyle name="Border 3 3 2 4" xfId="13948"/>
    <cellStyle name="Border 3 3 2 5" xfId="13949"/>
    <cellStyle name="Border 3 3 3" xfId="13950"/>
    <cellStyle name="Border 3 3 4" xfId="13951"/>
    <cellStyle name="Border 3 3 5" xfId="13952"/>
    <cellStyle name="Border 3 3 6" xfId="13953"/>
    <cellStyle name="Border 3 4" xfId="13954"/>
    <cellStyle name="Border 3 4 2" xfId="13955"/>
    <cellStyle name="Border 3 4 2 2" xfId="13956"/>
    <cellStyle name="Border 3 4 2 3" xfId="13957"/>
    <cellStyle name="Border 3 4 2 4" xfId="13958"/>
    <cellStyle name="Border 3 4 2 5" xfId="13959"/>
    <cellStyle name="Border 3 4 3" xfId="13960"/>
    <cellStyle name="Border 3 4 4" xfId="13961"/>
    <cellStyle name="Border 3 4 5" xfId="13962"/>
    <cellStyle name="Border 3 4 6" xfId="13963"/>
    <cellStyle name="Border 3 5" xfId="13964"/>
    <cellStyle name="Border 3 5 2" xfId="13965"/>
    <cellStyle name="Border 3 5 2 2" xfId="13966"/>
    <cellStyle name="Border 3 5 2 3" xfId="13967"/>
    <cellStyle name="Border 3 5 2 4" xfId="13968"/>
    <cellStyle name="Border 3 5 2 5" xfId="13969"/>
    <cellStyle name="Border 3 5 3" xfId="13970"/>
    <cellStyle name="Border 3 5 4" xfId="13971"/>
    <cellStyle name="Border 3 5 5" xfId="13972"/>
    <cellStyle name="Border 3 5 6" xfId="13973"/>
    <cellStyle name="Border 3 6" xfId="13974"/>
    <cellStyle name="Border 3 6 2" xfId="13975"/>
    <cellStyle name="Border 3 6 2 2" xfId="13976"/>
    <cellStyle name="Border 3 6 2 3" xfId="13977"/>
    <cellStyle name="Border 3 6 2 4" xfId="13978"/>
    <cellStyle name="Border 3 6 2 5" xfId="13979"/>
    <cellStyle name="Border 3 6 3" xfId="13980"/>
    <cellStyle name="Border 3 6 4" xfId="13981"/>
    <cellStyle name="Border 3 6 5" xfId="13982"/>
    <cellStyle name="Border 3 6 6" xfId="13983"/>
    <cellStyle name="Border 3 7" xfId="13984"/>
    <cellStyle name="Border 3 7 2" xfId="13985"/>
    <cellStyle name="Border 3 7 3" xfId="13986"/>
    <cellStyle name="Border 3 7 4" xfId="13987"/>
    <cellStyle name="Border 3 7 5" xfId="13988"/>
    <cellStyle name="Border 3 8" xfId="13989"/>
    <cellStyle name="Border 3 9" xfId="13990"/>
    <cellStyle name="Border 4" xfId="13991"/>
    <cellStyle name="Border 4 10" xfId="13992"/>
    <cellStyle name="Border 4 11" xfId="13993"/>
    <cellStyle name="Border 4 12" xfId="13994"/>
    <cellStyle name="Border 4 2" xfId="13995"/>
    <cellStyle name="Border 4 2 10" xfId="13996"/>
    <cellStyle name="Border 4 2 2" xfId="13997"/>
    <cellStyle name="Border 4 2 2 2" xfId="13998"/>
    <cellStyle name="Border 4 2 2 2 2" xfId="13999"/>
    <cellStyle name="Border 4 2 2 2 3" xfId="14000"/>
    <cellStyle name="Border 4 2 2 2 4" xfId="14001"/>
    <cellStyle name="Border 4 2 2 2 5" xfId="14002"/>
    <cellStyle name="Border 4 2 2 3" xfId="14003"/>
    <cellStyle name="Border 4 2 2 4" xfId="14004"/>
    <cellStyle name="Border 4 2 2 5" xfId="14005"/>
    <cellStyle name="Border 4 2 2 6" xfId="14006"/>
    <cellStyle name="Border 4 2 3" xfId="14007"/>
    <cellStyle name="Border 4 2 3 2" xfId="14008"/>
    <cellStyle name="Border 4 2 3 2 2" xfId="14009"/>
    <cellStyle name="Border 4 2 3 2 3" xfId="14010"/>
    <cellStyle name="Border 4 2 3 2 4" xfId="14011"/>
    <cellStyle name="Border 4 2 3 2 5" xfId="14012"/>
    <cellStyle name="Border 4 2 3 3" xfId="14013"/>
    <cellStyle name="Border 4 2 3 4" xfId="14014"/>
    <cellStyle name="Border 4 2 3 5" xfId="14015"/>
    <cellStyle name="Border 4 2 3 6" xfId="14016"/>
    <cellStyle name="Border 4 2 4" xfId="14017"/>
    <cellStyle name="Border 4 2 4 2" xfId="14018"/>
    <cellStyle name="Border 4 2 4 2 2" xfId="14019"/>
    <cellStyle name="Border 4 2 4 2 3" xfId="14020"/>
    <cellStyle name="Border 4 2 4 2 4" xfId="14021"/>
    <cellStyle name="Border 4 2 4 2 5" xfId="14022"/>
    <cellStyle name="Border 4 2 4 3" xfId="14023"/>
    <cellStyle name="Border 4 2 4 4" xfId="14024"/>
    <cellStyle name="Border 4 2 4 5" xfId="14025"/>
    <cellStyle name="Border 4 2 4 6" xfId="14026"/>
    <cellStyle name="Border 4 2 5" xfId="14027"/>
    <cellStyle name="Border 4 2 5 2" xfId="14028"/>
    <cellStyle name="Border 4 2 5 2 2" xfId="14029"/>
    <cellStyle name="Border 4 2 5 2 3" xfId="14030"/>
    <cellStyle name="Border 4 2 5 2 4" xfId="14031"/>
    <cellStyle name="Border 4 2 5 2 5" xfId="14032"/>
    <cellStyle name="Border 4 2 5 3" xfId="14033"/>
    <cellStyle name="Border 4 2 5 4" xfId="14034"/>
    <cellStyle name="Border 4 2 5 5" xfId="14035"/>
    <cellStyle name="Border 4 2 5 6" xfId="14036"/>
    <cellStyle name="Border 4 2 6" xfId="14037"/>
    <cellStyle name="Border 4 2 6 2" xfId="14038"/>
    <cellStyle name="Border 4 2 6 3" xfId="14039"/>
    <cellStyle name="Border 4 2 6 4" xfId="14040"/>
    <cellStyle name="Border 4 2 6 5" xfId="14041"/>
    <cellStyle name="Border 4 2 7" xfId="14042"/>
    <cellStyle name="Border 4 2 8" xfId="14043"/>
    <cellStyle name="Border 4 2 9" xfId="14044"/>
    <cellStyle name="Border 4 3" xfId="14045"/>
    <cellStyle name="Border 4 3 10" xfId="14046"/>
    <cellStyle name="Border 4 3 2" xfId="14047"/>
    <cellStyle name="Border 4 3 2 2" xfId="14048"/>
    <cellStyle name="Border 4 3 2 2 2" xfId="14049"/>
    <cellStyle name="Border 4 3 2 2 3" xfId="14050"/>
    <cellStyle name="Border 4 3 2 2 4" xfId="14051"/>
    <cellStyle name="Border 4 3 2 2 5" xfId="14052"/>
    <cellStyle name="Border 4 3 2 3" xfId="14053"/>
    <cellStyle name="Border 4 3 2 4" xfId="14054"/>
    <cellStyle name="Border 4 3 2 5" xfId="14055"/>
    <cellStyle name="Border 4 3 2 6" xfId="14056"/>
    <cellStyle name="Border 4 3 3" xfId="14057"/>
    <cellStyle name="Border 4 3 3 2" xfId="14058"/>
    <cellStyle name="Border 4 3 3 2 2" xfId="14059"/>
    <cellStyle name="Border 4 3 3 2 3" xfId="14060"/>
    <cellStyle name="Border 4 3 3 2 4" xfId="14061"/>
    <cellStyle name="Border 4 3 3 2 5" xfId="14062"/>
    <cellStyle name="Border 4 3 3 3" xfId="14063"/>
    <cellStyle name="Border 4 3 3 4" xfId="14064"/>
    <cellStyle name="Border 4 3 3 5" xfId="14065"/>
    <cellStyle name="Border 4 3 3 6" xfId="14066"/>
    <cellStyle name="Border 4 3 4" xfId="14067"/>
    <cellStyle name="Border 4 3 4 2" xfId="14068"/>
    <cellStyle name="Border 4 3 4 2 2" xfId="14069"/>
    <cellStyle name="Border 4 3 4 2 3" xfId="14070"/>
    <cellStyle name="Border 4 3 4 2 4" xfId="14071"/>
    <cellStyle name="Border 4 3 4 2 5" xfId="14072"/>
    <cellStyle name="Border 4 3 4 3" xfId="14073"/>
    <cellStyle name="Border 4 3 4 4" xfId="14074"/>
    <cellStyle name="Border 4 3 4 5" xfId="14075"/>
    <cellStyle name="Border 4 3 4 6" xfId="14076"/>
    <cellStyle name="Border 4 3 5" xfId="14077"/>
    <cellStyle name="Border 4 3 5 2" xfId="14078"/>
    <cellStyle name="Border 4 3 5 2 2" xfId="14079"/>
    <cellStyle name="Border 4 3 5 2 3" xfId="14080"/>
    <cellStyle name="Border 4 3 5 2 4" xfId="14081"/>
    <cellStyle name="Border 4 3 5 2 5" xfId="14082"/>
    <cellStyle name="Border 4 3 5 3" xfId="14083"/>
    <cellStyle name="Border 4 3 5 4" xfId="14084"/>
    <cellStyle name="Border 4 3 5 5" xfId="14085"/>
    <cellStyle name="Border 4 3 5 6" xfId="14086"/>
    <cellStyle name="Border 4 3 6" xfId="14087"/>
    <cellStyle name="Border 4 3 6 2" xfId="14088"/>
    <cellStyle name="Border 4 3 6 3" xfId="14089"/>
    <cellStyle name="Border 4 3 6 4" xfId="14090"/>
    <cellStyle name="Border 4 3 6 5" xfId="14091"/>
    <cellStyle name="Border 4 3 7" xfId="14092"/>
    <cellStyle name="Border 4 3 8" xfId="14093"/>
    <cellStyle name="Border 4 3 9" xfId="14094"/>
    <cellStyle name="Border 4 4" xfId="14095"/>
    <cellStyle name="Border 4 4 2" xfId="14096"/>
    <cellStyle name="Border 4 4 2 2" xfId="14097"/>
    <cellStyle name="Border 4 4 2 3" xfId="14098"/>
    <cellStyle name="Border 4 4 2 4" xfId="14099"/>
    <cellStyle name="Border 4 4 2 5" xfId="14100"/>
    <cellStyle name="Border 4 4 3" xfId="14101"/>
    <cellStyle name="Border 4 4 4" xfId="14102"/>
    <cellStyle name="Border 4 4 5" xfId="14103"/>
    <cellStyle name="Border 4 4 6" xfId="14104"/>
    <cellStyle name="Border 4 5" xfId="14105"/>
    <cellStyle name="Border 4 5 2" xfId="14106"/>
    <cellStyle name="Border 4 5 2 2" xfId="14107"/>
    <cellStyle name="Border 4 5 2 3" xfId="14108"/>
    <cellStyle name="Border 4 5 2 4" xfId="14109"/>
    <cellStyle name="Border 4 5 2 5" xfId="14110"/>
    <cellStyle name="Border 4 5 3" xfId="14111"/>
    <cellStyle name="Border 4 5 4" xfId="14112"/>
    <cellStyle name="Border 4 5 5" xfId="14113"/>
    <cellStyle name="Border 4 5 6" xfId="14114"/>
    <cellStyle name="Border 4 6" xfId="14115"/>
    <cellStyle name="Border 4 6 2" xfId="14116"/>
    <cellStyle name="Border 4 6 2 2" xfId="14117"/>
    <cellStyle name="Border 4 6 2 3" xfId="14118"/>
    <cellStyle name="Border 4 6 2 4" xfId="14119"/>
    <cellStyle name="Border 4 6 2 5" xfId="14120"/>
    <cellStyle name="Border 4 6 3" xfId="14121"/>
    <cellStyle name="Border 4 6 4" xfId="14122"/>
    <cellStyle name="Border 4 6 5" xfId="14123"/>
    <cellStyle name="Border 4 6 6" xfId="14124"/>
    <cellStyle name="Border 4 7" xfId="14125"/>
    <cellStyle name="Border 4 7 2" xfId="14126"/>
    <cellStyle name="Border 4 7 2 2" xfId="14127"/>
    <cellStyle name="Border 4 7 2 3" xfId="14128"/>
    <cellStyle name="Border 4 7 2 4" xfId="14129"/>
    <cellStyle name="Border 4 7 2 5" xfId="14130"/>
    <cellStyle name="Border 4 7 3" xfId="14131"/>
    <cellStyle name="Border 4 7 4" xfId="14132"/>
    <cellStyle name="Border 4 7 5" xfId="14133"/>
    <cellStyle name="Border 4 7 6" xfId="14134"/>
    <cellStyle name="Border 4 8" xfId="14135"/>
    <cellStyle name="Border 4 8 2" xfId="14136"/>
    <cellStyle name="Border 4 8 3" xfId="14137"/>
    <cellStyle name="Border 4 8 4" xfId="14138"/>
    <cellStyle name="Border 4 8 5" xfId="14139"/>
    <cellStyle name="Border 4 9" xfId="14140"/>
    <cellStyle name="Border 5" xfId="14141"/>
    <cellStyle name="Border 5 10" xfId="14142"/>
    <cellStyle name="Border 5 11" xfId="14143"/>
    <cellStyle name="Border 5 12" xfId="14144"/>
    <cellStyle name="Border 5 2" xfId="14145"/>
    <cellStyle name="Border 5 2 10" xfId="14146"/>
    <cellStyle name="Border 5 2 2" xfId="14147"/>
    <cellStyle name="Border 5 2 2 2" xfId="14148"/>
    <cellStyle name="Border 5 2 2 2 2" xfId="14149"/>
    <cellStyle name="Border 5 2 2 2 3" xfId="14150"/>
    <cellStyle name="Border 5 2 2 2 4" xfId="14151"/>
    <cellStyle name="Border 5 2 2 2 5" xfId="14152"/>
    <cellStyle name="Border 5 2 2 3" xfId="14153"/>
    <cellStyle name="Border 5 2 2 4" xfId="14154"/>
    <cellStyle name="Border 5 2 2 5" xfId="14155"/>
    <cellStyle name="Border 5 2 2 6" xfId="14156"/>
    <cellStyle name="Border 5 2 3" xfId="14157"/>
    <cellStyle name="Border 5 2 3 2" xfId="14158"/>
    <cellStyle name="Border 5 2 3 2 2" xfId="14159"/>
    <cellStyle name="Border 5 2 3 2 3" xfId="14160"/>
    <cellStyle name="Border 5 2 3 2 4" xfId="14161"/>
    <cellStyle name="Border 5 2 3 2 5" xfId="14162"/>
    <cellStyle name="Border 5 2 3 3" xfId="14163"/>
    <cellStyle name="Border 5 2 3 4" xfId="14164"/>
    <cellStyle name="Border 5 2 3 5" xfId="14165"/>
    <cellStyle name="Border 5 2 3 6" xfId="14166"/>
    <cellStyle name="Border 5 2 4" xfId="14167"/>
    <cellStyle name="Border 5 2 4 2" xfId="14168"/>
    <cellStyle name="Border 5 2 4 2 2" xfId="14169"/>
    <cellStyle name="Border 5 2 4 2 3" xfId="14170"/>
    <cellStyle name="Border 5 2 4 2 4" xfId="14171"/>
    <cellStyle name="Border 5 2 4 2 5" xfId="14172"/>
    <cellStyle name="Border 5 2 4 3" xfId="14173"/>
    <cellStyle name="Border 5 2 4 4" xfId="14174"/>
    <cellStyle name="Border 5 2 4 5" xfId="14175"/>
    <cellStyle name="Border 5 2 4 6" xfId="14176"/>
    <cellStyle name="Border 5 2 5" xfId="14177"/>
    <cellStyle name="Border 5 2 5 2" xfId="14178"/>
    <cellStyle name="Border 5 2 5 2 2" xfId="14179"/>
    <cellStyle name="Border 5 2 5 2 3" xfId="14180"/>
    <cellStyle name="Border 5 2 5 2 4" xfId="14181"/>
    <cellStyle name="Border 5 2 5 2 5" xfId="14182"/>
    <cellStyle name="Border 5 2 5 3" xfId="14183"/>
    <cellStyle name="Border 5 2 5 4" xfId="14184"/>
    <cellStyle name="Border 5 2 5 5" xfId="14185"/>
    <cellStyle name="Border 5 2 5 6" xfId="14186"/>
    <cellStyle name="Border 5 2 6" xfId="14187"/>
    <cellStyle name="Border 5 2 6 2" xfId="14188"/>
    <cellStyle name="Border 5 2 6 3" xfId="14189"/>
    <cellStyle name="Border 5 2 6 4" xfId="14190"/>
    <cellStyle name="Border 5 2 6 5" xfId="14191"/>
    <cellStyle name="Border 5 2 7" xfId="14192"/>
    <cellStyle name="Border 5 2 8" xfId="14193"/>
    <cellStyle name="Border 5 2 9" xfId="14194"/>
    <cellStyle name="Border 5 3" xfId="14195"/>
    <cellStyle name="Border 5 3 10" xfId="14196"/>
    <cellStyle name="Border 5 3 2" xfId="14197"/>
    <cellStyle name="Border 5 3 2 2" xfId="14198"/>
    <cellStyle name="Border 5 3 2 2 2" xfId="14199"/>
    <cellStyle name="Border 5 3 2 2 3" xfId="14200"/>
    <cellStyle name="Border 5 3 2 2 4" xfId="14201"/>
    <cellStyle name="Border 5 3 2 2 5" xfId="14202"/>
    <cellStyle name="Border 5 3 2 3" xfId="14203"/>
    <cellStyle name="Border 5 3 2 4" xfId="14204"/>
    <cellStyle name="Border 5 3 2 5" xfId="14205"/>
    <cellStyle name="Border 5 3 2 6" xfId="14206"/>
    <cellStyle name="Border 5 3 3" xfId="14207"/>
    <cellStyle name="Border 5 3 3 2" xfId="14208"/>
    <cellStyle name="Border 5 3 3 2 2" xfId="14209"/>
    <cellStyle name="Border 5 3 3 2 3" xfId="14210"/>
    <cellStyle name="Border 5 3 3 2 4" xfId="14211"/>
    <cellStyle name="Border 5 3 3 2 5" xfId="14212"/>
    <cellStyle name="Border 5 3 3 3" xfId="14213"/>
    <cellStyle name="Border 5 3 3 4" xfId="14214"/>
    <cellStyle name="Border 5 3 3 5" xfId="14215"/>
    <cellStyle name="Border 5 3 3 6" xfId="14216"/>
    <cellStyle name="Border 5 3 4" xfId="14217"/>
    <cellStyle name="Border 5 3 4 2" xfId="14218"/>
    <cellStyle name="Border 5 3 4 2 2" xfId="14219"/>
    <cellStyle name="Border 5 3 4 2 3" xfId="14220"/>
    <cellStyle name="Border 5 3 4 2 4" xfId="14221"/>
    <cellStyle name="Border 5 3 4 2 5" xfId="14222"/>
    <cellStyle name="Border 5 3 4 3" xfId="14223"/>
    <cellStyle name="Border 5 3 4 4" xfId="14224"/>
    <cellStyle name="Border 5 3 4 5" xfId="14225"/>
    <cellStyle name="Border 5 3 4 6" xfId="14226"/>
    <cellStyle name="Border 5 3 5" xfId="14227"/>
    <cellStyle name="Border 5 3 5 2" xfId="14228"/>
    <cellStyle name="Border 5 3 5 2 2" xfId="14229"/>
    <cellStyle name="Border 5 3 5 2 3" xfId="14230"/>
    <cellStyle name="Border 5 3 5 2 4" xfId="14231"/>
    <cellStyle name="Border 5 3 5 2 5" xfId="14232"/>
    <cellStyle name="Border 5 3 5 3" xfId="14233"/>
    <cellStyle name="Border 5 3 5 4" xfId="14234"/>
    <cellStyle name="Border 5 3 5 5" xfId="14235"/>
    <cellStyle name="Border 5 3 5 6" xfId="14236"/>
    <cellStyle name="Border 5 3 6" xfId="14237"/>
    <cellStyle name="Border 5 3 6 2" xfId="14238"/>
    <cellStyle name="Border 5 3 6 3" xfId="14239"/>
    <cellStyle name="Border 5 3 6 4" xfId="14240"/>
    <cellStyle name="Border 5 3 6 5" xfId="14241"/>
    <cellStyle name="Border 5 3 7" xfId="14242"/>
    <cellStyle name="Border 5 3 8" xfId="14243"/>
    <cellStyle name="Border 5 3 9" xfId="14244"/>
    <cellStyle name="Border 5 4" xfId="14245"/>
    <cellStyle name="Border 5 4 2" xfId="14246"/>
    <cellStyle name="Border 5 4 2 2" xfId="14247"/>
    <cellStyle name="Border 5 4 2 3" xfId="14248"/>
    <cellStyle name="Border 5 4 2 4" xfId="14249"/>
    <cellStyle name="Border 5 4 2 5" xfId="14250"/>
    <cellStyle name="Border 5 4 3" xfId="14251"/>
    <cellStyle name="Border 5 4 4" xfId="14252"/>
    <cellStyle name="Border 5 4 5" xfId="14253"/>
    <cellStyle name="Border 5 4 6" xfId="14254"/>
    <cellStyle name="Border 5 5" xfId="14255"/>
    <cellStyle name="Border 5 5 2" xfId="14256"/>
    <cellStyle name="Border 5 5 2 2" xfId="14257"/>
    <cellStyle name="Border 5 5 2 3" xfId="14258"/>
    <cellStyle name="Border 5 5 2 4" xfId="14259"/>
    <cellStyle name="Border 5 5 2 5" xfId="14260"/>
    <cellStyle name="Border 5 5 3" xfId="14261"/>
    <cellStyle name="Border 5 5 4" xfId="14262"/>
    <cellStyle name="Border 5 5 5" xfId="14263"/>
    <cellStyle name="Border 5 5 6" xfId="14264"/>
    <cellStyle name="Border 5 6" xfId="14265"/>
    <cellStyle name="Border 5 6 2" xfId="14266"/>
    <cellStyle name="Border 5 6 2 2" xfId="14267"/>
    <cellStyle name="Border 5 6 2 3" xfId="14268"/>
    <cellStyle name="Border 5 6 2 4" xfId="14269"/>
    <cellStyle name="Border 5 6 2 5" xfId="14270"/>
    <cellStyle name="Border 5 6 3" xfId="14271"/>
    <cellStyle name="Border 5 6 4" xfId="14272"/>
    <cellStyle name="Border 5 6 5" xfId="14273"/>
    <cellStyle name="Border 5 6 6" xfId="14274"/>
    <cellStyle name="Border 5 7" xfId="14275"/>
    <cellStyle name="Border 5 7 2" xfId="14276"/>
    <cellStyle name="Border 5 7 2 2" xfId="14277"/>
    <cellStyle name="Border 5 7 2 3" xfId="14278"/>
    <cellStyle name="Border 5 7 2 4" xfId="14279"/>
    <cellStyle name="Border 5 7 2 5" xfId="14280"/>
    <cellStyle name="Border 5 7 3" xfId="14281"/>
    <cellStyle name="Border 5 7 4" xfId="14282"/>
    <cellStyle name="Border 5 7 5" xfId="14283"/>
    <cellStyle name="Border 5 7 6" xfId="14284"/>
    <cellStyle name="Border 5 8" xfId="14285"/>
    <cellStyle name="Border 5 8 2" xfId="14286"/>
    <cellStyle name="Border 5 8 3" xfId="14287"/>
    <cellStyle name="Border 5 8 4" xfId="14288"/>
    <cellStyle name="Border 5 8 5" xfId="14289"/>
    <cellStyle name="Border 5 9" xfId="14290"/>
    <cellStyle name="Border 6" xfId="14291"/>
    <cellStyle name="Border 6 10" xfId="14292"/>
    <cellStyle name="Border 6 11" xfId="14293"/>
    <cellStyle name="Border 6 12" xfId="14294"/>
    <cellStyle name="Border 6 2" xfId="14295"/>
    <cellStyle name="Border 6 2 10" xfId="14296"/>
    <cellStyle name="Border 6 2 2" xfId="14297"/>
    <cellStyle name="Border 6 2 2 2" xfId="14298"/>
    <cellStyle name="Border 6 2 2 2 2" xfId="14299"/>
    <cellStyle name="Border 6 2 2 2 3" xfId="14300"/>
    <cellStyle name="Border 6 2 2 2 4" xfId="14301"/>
    <cellStyle name="Border 6 2 2 2 5" xfId="14302"/>
    <cellStyle name="Border 6 2 2 3" xfId="14303"/>
    <cellStyle name="Border 6 2 2 4" xfId="14304"/>
    <cellStyle name="Border 6 2 2 5" xfId="14305"/>
    <cellStyle name="Border 6 2 2 6" xfId="14306"/>
    <cellStyle name="Border 6 2 3" xfId="14307"/>
    <cellStyle name="Border 6 2 3 2" xfId="14308"/>
    <cellStyle name="Border 6 2 3 2 2" xfId="14309"/>
    <cellStyle name="Border 6 2 3 2 3" xfId="14310"/>
    <cellStyle name="Border 6 2 3 2 4" xfId="14311"/>
    <cellStyle name="Border 6 2 3 2 5" xfId="14312"/>
    <cellStyle name="Border 6 2 3 3" xfId="14313"/>
    <cellStyle name="Border 6 2 3 4" xfId="14314"/>
    <cellStyle name="Border 6 2 3 5" xfId="14315"/>
    <cellStyle name="Border 6 2 3 6" xfId="14316"/>
    <cellStyle name="Border 6 2 4" xfId="14317"/>
    <cellStyle name="Border 6 2 4 2" xfId="14318"/>
    <cellStyle name="Border 6 2 4 2 2" xfId="14319"/>
    <cellStyle name="Border 6 2 4 2 3" xfId="14320"/>
    <cellStyle name="Border 6 2 4 2 4" xfId="14321"/>
    <cellStyle name="Border 6 2 4 2 5" xfId="14322"/>
    <cellStyle name="Border 6 2 4 3" xfId="14323"/>
    <cellStyle name="Border 6 2 4 4" xfId="14324"/>
    <cellStyle name="Border 6 2 4 5" xfId="14325"/>
    <cellStyle name="Border 6 2 4 6" xfId="14326"/>
    <cellStyle name="Border 6 2 5" xfId="14327"/>
    <cellStyle name="Border 6 2 5 2" xfId="14328"/>
    <cellStyle name="Border 6 2 5 2 2" xfId="14329"/>
    <cellStyle name="Border 6 2 5 2 3" xfId="14330"/>
    <cellStyle name="Border 6 2 5 2 4" xfId="14331"/>
    <cellStyle name="Border 6 2 5 2 5" xfId="14332"/>
    <cellStyle name="Border 6 2 5 3" xfId="14333"/>
    <cellStyle name="Border 6 2 5 4" xfId="14334"/>
    <cellStyle name="Border 6 2 5 5" xfId="14335"/>
    <cellStyle name="Border 6 2 5 6" xfId="14336"/>
    <cellStyle name="Border 6 2 6" xfId="14337"/>
    <cellStyle name="Border 6 2 6 2" xfId="14338"/>
    <cellStyle name="Border 6 2 6 3" xfId="14339"/>
    <cellStyle name="Border 6 2 6 4" xfId="14340"/>
    <cellStyle name="Border 6 2 6 5" xfId="14341"/>
    <cellStyle name="Border 6 2 7" xfId="14342"/>
    <cellStyle name="Border 6 2 8" xfId="14343"/>
    <cellStyle name="Border 6 2 9" xfId="14344"/>
    <cellStyle name="Border 6 3" xfId="14345"/>
    <cellStyle name="Border 6 3 10" xfId="14346"/>
    <cellStyle name="Border 6 3 2" xfId="14347"/>
    <cellStyle name="Border 6 3 2 2" xfId="14348"/>
    <cellStyle name="Border 6 3 2 2 2" xfId="14349"/>
    <cellStyle name="Border 6 3 2 2 3" xfId="14350"/>
    <cellStyle name="Border 6 3 2 2 4" xfId="14351"/>
    <cellStyle name="Border 6 3 2 2 5" xfId="14352"/>
    <cellStyle name="Border 6 3 2 3" xfId="14353"/>
    <cellStyle name="Border 6 3 2 4" xfId="14354"/>
    <cellStyle name="Border 6 3 2 5" xfId="14355"/>
    <cellStyle name="Border 6 3 2 6" xfId="14356"/>
    <cellStyle name="Border 6 3 3" xfId="14357"/>
    <cellStyle name="Border 6 3 3 2" xfId="14358"/>
    <cellStyle name="Border 6 3 3 2 2" xfId="14359"/>
    <cellStyle name="Border 6 3 3 2 3" xfId="14360"/>
    <cellStyle name="Border 6 3 3 2 4" xfId="14361"/>
    <cellStyle name="Border 6 3 3 2 5" xfId="14362"/>
    <cellStyle name="Border 6 3 3 3" xfId="14363"/>
    <cellStyle name="Border 6 3 3 4" xfId="14364"/>
    <cellStyle name="Border 6 3 3 5" xfId="14365"/>
    <cellStyle name="Border 6 3 3 6" xfId="14366"/>
    <cellStyle name="Border 6 3 4" xfId="14367"/>
    <cellStyle name="Border 6 3 4 2" xfId="14368"/>
    <cellStyle name="Border 6 3 4 2 2" xfId="14369"/>
    <cellStyle name="Border 6 3 4 2 3" xfId="14370"/>
    <cellStyle name="Border 6 3 4 2 4" xfId="14371"/>
    <cellStyle name="Border 6 3 4 2 5" xfId="14372"/>
    <cellStyle name="Border 6 3 4 3" xfId="14373"/>
    <cellStyle name="Border 6 3 4 4" xfId="14374"/>
    <cellStyle name="Border 6 3 4 5" xfId="14375"/>
    <cellStyle name="Border 6 3 4 6" xfId="14376"/>
    <cellStyle name="Border 6 3 5" xfId="14377"/>
    <cellStyle name="Border 6 3 5 2" xfId="14378"/>
    <cellStyle name="Border 6 3 5 2 2" xfId="14379"/>
    <cellStyle name="Border 6 3 5 2 3" xfId="14380"/>
    <cellStyle name="Border 6 3 5 2 4" xfId="14381"/>
    <cellStyle name="Border 6 3 5 2 5" xfId="14382"/>
    <cellStyle name="Border 6 3 5 3" xfId="14383"/>
    <cellStyle name="Border 6 3 5 4" xfId="14384"/>
    <cellStyle name="Border 6 3 5 5" xfId="14385"/>
    <cellStyle name="Border 6 3 5 6" xfId="14386"/>
    <cellStyle name="Border 6 3 6" xfId="14387"/>
    <cellStyle name="Border 6 3 6 2" xfId="14388"/>
    <cellStyle name="Border 6 3 6 3" xfId="14389"/>
    <cellStyle name="Border 6 3 6 4" xfId="14390"/>
    <cellStyle name="Border 6 3 6 5" xfId="14391"/>
    <cellStyle name="Border 6 3 7" xfId="14392"/>
    <cellStyle name="Border 6 3 8" xfId="14393"/>
    <cellStyle name="Border 6 3 9" xfId="14394"/>
    <cellStyle name="Border 6 4" xfId="14395"/>
    <cellStyle name="Border 6 4 2" xfId="14396"/>
    <cellStyle name="Border 6 4 2 2" xfId="14397"/>
    <cellStyle name="Border 6 4 2 3" xfId="14398"/>
    <cellStyle name="Border 6 4 2 4" xfId="14399"/>
    <cellStyle name="Border 6 4 2 5" xfId="14400"/>
    <cellStyle name="Border 6 4 3" xfId="14401"/>
    <cellStyle name="Border 6 4 4" xfId="14402"/>
    <cellStyle name="Border 6 4 5" xfId="14403"/>
    <cellStyle name="Border 6 4 6" xfId="14404"/>
    <cellStyle name="Border 6 5" xfId="14405"/>
    <cellStyle name="Border 6 5 2" xfId="14406"/>
    <cellStyle name="Border 6 5 2 2" xfId="14407"/>
    <cellStyle name="Border 6 5 2 3" xfId="14408"/>
    <cellStyle name="Border 6 5 2 4" xfId="14409"/>
    <cellStyle name="Border 6 5 2 5" xfId="14410"/>
    <cellStyle name="Border 6 5 3" xfId="14411"/>
    <cellStyle name="Border 6 5 4" xfId="14412"/>
    <cellStyle name="Border 6 5 5" xfId="14413"/>
    <cellStyle name="Border 6 5 6" xfId="14414"/>
    <cellStyle name="Border 6 6" xfId="14415"/>
    <cellStyle name="Border 6 6 2" xfId="14416"/>
    <cellStyle name="Border 6 6 2 2" xfId="14417"/>
    <cellStyle name="Border 6 6 2 3" xfId="14418"/>
    <cellStyle name="Border 6 6 2 4" xfId="14419"/>
    <cellStyle name="Border 6 6 2 5" xfId="14420"/>
    <cellStyle name="Border 6 6 3" xfId="14421"/>
    <cellStyle name="Border 6 6 4" xfId="14422"/>
    <cellStyle name="Border 6 6 5" xfId="14423"/>
    <cellStyle name="Border 6 6 6" xfId="14424"/>
    <cellStyle name="Border 6 7" xfId="14425"/>
    <cellStyle name="Border 6 7 2" xfId="14426"/>
    <cellStyle name="Border 6 7 2 2" xfId="14427"/>
    <cellStyle name="Border 6 7 2 3" xfId="14428"/>
    <cellStyle name="Border 6 7 2 4" xfId="14429"/>
    <cellStyle name="Border 6 7 2 5" xfId="14430"/>
    <cellStyle name="Border 6 7 3" xfId="14431"/>
    <cellStyle name="Border 6 7 4" xfId="14432"/>
    <cellStyle name="Border 6 7 5" xfId="14433"/>
    <cellStyle name="Border 6 7 6" xfId="14434"/>
    <cellStyle name="Border 6 8" xfId="14435"/>
    <cellStyle name="Border 6 8 2" xfId="14436"/>
    <cellStyle name="Border 6 8 3" xfId="14437"/>
    <cellStyle name="Border 6 8 4" xfId="14438"/>
    <cellStyle name="Border 6 8 5" xfId="14439"/>
    <cellStyle name="Border 6 9" xfId="14440"/>
    <cellStyle name="Border 7" xfId="14441"/>
    <cellStyle name="Border 7 10" xfId="14442"/>
    <cellStyle name="Border 7 11" xfId="14443"/>
    <cellStyle name="Border 7 12" xfId="14444"/>
    <cellStyle name="Border 7 2" xfId="14445"/>
    <cellStyle name="Border 7 2 10" xfId="14446"/>
    <cellStyle name="Border 7 2 2" xfId="14447"/>
    <cellStyle name="Border 7 2 2 2" xfId="14448"/>
    <cellStyle name="Border 7 2 2 2 2" xfId="14449"/>
    <cellStyle name="Border 7 2 2 2 3" xfId="14450"/>
    <cellStyle name="Border 7 2 2 2 4" xfId="14451"/>
    <cellStyle name="Border 7 2 2 2 5" xfId="14452"/>
    <cellStyle name="Border 7 2 2 3" xfId="14453"/>
    <cellStyle name="Border 7 2 2 4" xfId="14454"/>
    <cellStyle name="Border 7 2 2 5" xfId="14455"/>
    <cellStyle name="Border 7 2 2 6" xfId="14456"/>
    <cellStyle name="Border 7 2 3" xfId="14457"/>
    <cellStyle name="Border 7 2 3 2" xfId="14458"/>
    <cellStyle name="Border 7 2 3 2 2" xfId="14459"/>
    <cellStyle name="Border 7 2 3 2 3" xfId="14460"/>
    <cellStyle name="Border 7 2 3 2 4" xfId="14461"/>
    <cellStyle name="Border 7 2 3 2 5" xfId="14462"/>
    <cellStyle name="Border 7 2 3 3" xfId="14463"/>
    <cellStyle name="Border 7 2 3 4" xfId="14464"/>
    <cellStyle name="Border 7 2 3 5" xfId="14465"/>
    <cellStyle name="Border 7 2 3 6" xfId="14466"/>
    <cellStyle name="Border 7 2 4" xfId="14467"/>
    <cellStyle name="Border 7 2 4 2" xfId="14468"/>
    <cellStyle name="Border 7 2 4 2 2" xfId="14469"/>
    <cellStyle name="Border 7 2 4 2 3" xfId="14470"/>
    <cellStyle name="Border 7 2 4 2 4" xfId="14471"/>
    <cellStyle name="Border 7 2 4 2 5" xfId="14472"/>
    <cellStyle name="Border 7 2 4 3" xfId="14473"/>
    <cellStyle name="Border 7 2 4 4" xfId="14474"/>
    <cellStyle name="Border 7 2 4 5" xfId="14475"/>
    <cellStyle name="Border 7 2 4 6" xfId="14476"/>
    <cellStyle name="Border 7 2 5" xfId="14477"/>
    <cellStyle name="Border 7 2 5 2" xfId="14478"/>
    <cellStyle name="Border 7 2 5 2 2" xfId="14479"/>
    <cellStyle name="Border 7 2 5 2 3" xfId="14480"/>
    <cellStyle name="Border 7 2 5 2 4" xfId="14481"/>
    <cellStyle name="Border 7 2 5 2 5" xfId="14482"/>
    <cellStyle name="Border 7 2 5 3" xfId="14483"/>
    <cellStyle name="Border 7 2 5 4" xfId="14484"/>
    <cellStyle name="Border 7 2 5 5" xfId="14485"/>
    <cellStyle name="Border 7 2 5 6" xfId="14486"/>
    <cellStyle name="Border 7 2 6" xfId="14487"/>
    <cellStyle name="Border 7 2 6 2" xfId="14488"/>
    <cellStyle name="Border 7 2 6 3" xfId="14489"/>
    <cellStyle name="Border 7 2 6 4" xfId="14490"/>
    <cellStyle name="Border 7 2 6 5" xfId="14491"/>
    <cellStyle name="Border 7 2 7" xfId="14492"/>
    <cellStyle name="Border 7 2 8" xfId="14493"/>
    <cellStyle name="Border 7 2 9" xfId="14494"/>
    <cellStyle name="Border 7 3" xfId="14495"/>
    <cellStyle name="Border 7 3 10" xfId="14496"/>
    <cellStyle name="Border 7 3 2" xfId="14497"/>
    <cellStyle name="Border 7 3 2 2" xfId="14498"/>
    <cellStyle name="Border 7 3 2 2 2" xfId="14499"/>
    <cellStyle name="Border 7 3 2 2 3" xfId="14500"/>
    <cellStyle name="Border 7 3 2 2 4" xfId="14501"/>
    <cellStyle name="Border 7 3 2 2 5" xfId="14502"/>
    <cellStyle name="Border 7 3 2 3" xfId="14503"/>
    <cellStyle name="Border 7 3 2 4" xfId="14504"/>
    <cellStyle name="Border 7 3 2 5" xfId="14505"/>
    <cellStyle name="Border 7 3 2 6" xfId="14506"/>
    <cellStyle name="Border 7 3 3" xfId="14507"/>
    <cellStyle name="Border 7 3 3 2" xfId="14508"/>
    <cellStyle name="Border 7 3 3 2 2" xfId="14509"/>
    <cellStyle name="Border 7 3 3 2 3" xfId="14510"/>
    <cellStyle name="Border 7 3 3 2 4" xfId="14511"/>
    <cellStyle name="Border 7 3 3 2 5" xfId="14512"/>
    <cellStyle name="Border 7 3 3 3" xfId="14513"/>
    <cellStyle name="Border 7 3 3 4" xfId="14514"/>
    <cellStyle name="Border 7 3 3 5" xfId="14515"/>
    <cellStyle name="Border 7 3 3 6" xfId="14516"/>
    <cellStyle name="Border 7 3 4" xfId="14517"/>
    <cellStyle name="Border 7 3 4 2" xfId="14518"/>
    <cellStyle name="Border 7 3 4 2 2" xfId="14519"/>
    <cellStyle name="Border 7 3 4 2 3" xfId="14520"/>
    <cellStyle name="Border 7 3 4 2 4" xfId="14521"/>
    <cellStyle name="Border 7 3 4 2 5" xfId="14522"/>
    <cellStyle name="Border 7 3 4 3" xfId="14523"/>
    <cellStyle name="Border 7 3 4 4" xfId="14524"/>
    <cellStyle name="Border 7 3 4 5" xfId="14525"/>
    <cellStyle name="Border 7 3 4 6" xfId="14526"/>
    <cellStyle name="Border 7 3 5" xfId="14527"/>
    <cellStyle name="Border 7 3 5 2" xfId="14528"/>
    <cellStyle name="Border 7 3 5 2 2" xfId="14529"/>
    <cellStyle name="Border 7 3 5 2 3" xfId="14530"/>
    <cellStyle name="Border 7 3 5 2 4" xfId="14531"/>
    <cellStyle name="Border 7 3 5 2 5" xfId="14532"/>
    <cellStyle name="Border 7 3 5 3" xfId="14533"/>
    <cellStyle name="Border 7 3 5 4" xfId="14534"/>
    <cellStyle name="Border 7 3 5 5" xfId="14535"/>
    <cellStyle name="Border 7 3 5 6" xfId="14536"/>
    <cellStyle name="Border 7 3 6" xfId="14537"/>
    <cellStyle name="Border 7 3 6 2" xfId="14538"/>
    <cellStyle name="Border 7 3 6 3" xfId="14539"/>
    <cellStyle name="Border 7 3 6 4" xfId="14540"/>
    <cellStyle name="Border 7 3 6 5" xfId="14541"/>
    <cellStyle name="Border 7 3 7" xfId="14542"/>
    <cellStyle name="Border 7 3 8" xfId="14543"/>
    <cellStyle name="Border 7 3 9" xfId="14544"/>
    <cellStyle name="Border 7 4" xfId="14545"/>
    <cellStyle name="Border 7 4 2" xfId="14546"/>
    <cellStyle name="Border 7 4 2 2" xfId="14547"/>
    <cellStyle name="Border 7 4 2 3" xfId="14548"/>
    <cellStyle name="Border 7 4 2 4" xfId="14549"/>
    <cellStyle name="Border 7 4 2 5" xfId="14550"/>
    <cellStyle name="Border 7 4 3" xfId="14551"/>
    <cellStyle name="Border 7 4 4" xfId="14552"/>
    <cellStyle name="Border 7 4 5" xfId="14553"/>
    <cellStyle name="Border 7 4 6" xfId="14554"/>
    <cellStyle name="Border 7 5" xfId="14555"/>
    <cellStyle name="Border 7 5 2" xfId="14556"/>
    <cellStyle name="Border 7 5 2 2" xfId="14557"/>
    <cellStyle name="Border 7 5 2 3" xfId="14558"/>
    <cellStyle name="Border 7 5 2 4" xfId="14559"/>
    <cellStyle name="Border 7 5 2 5" xfId="14560"/>
    <cellStyle name="Border 7 5 3" xfId="14561"/>
    <cellStyle name="Border 7 5 4" xfId="14562"/>
    <cellStyle name="Border 7 5 5" xfId="14563"/>
    <cellStyle name="Border 7 5 6" xfId="14564"/>
    <cellStyle name="Border 7 6" xfId="14565"/>
    <cellStyle name="Border 7 6 2" xfId="14566"/>
    <cellStyle name="Border 7 6 2 2" xfId="14567"/>
    <cellStyle name="Border 7 6 2 3" xfId="14568"/>
    <cellStyle name="Border 7 6 2 4" xfId="14569"/>
    <cellStyle name="Border 7 6 2 5" xfId="14570"/>
    <cellStyle name="Border 7 6 3" xfId="14571"/>
    <cellStyle name="Border 7 6 4" xfId="14572"/>
    <cellStyle name="Border 7 6 5" xfId="14573"/>
    <cellStyle name="Border 7 6 6" xfId="14574"/>
    <cellStyle name="Border 7 7" xfId="14575"/>
    <cellStyle name="Border 7 7 2" xfId="14576"/>
    <cellStyle name="Border 7 7 2 2" xfId="14577"/>
    <cellStyle name="Border 7 7 2 3" xfId="14578"/>
    <cellStyle name="Border 7 7 2 4" xfId="14579"/>
    <cellStyle name="Border 7 7 2 5" xfId="14580"/>
    <cellStyle name="Border 7 7 3" xfId="14581"/>
    <cellStyle name="Border 7 7 4" xfId="14582"/>
    <cellStyle name="Border 7 7 5" xfId="14583"/>
    <cellStyle name="Border 7 7 6" xfId="14584"/>
    <cellStyle name="Border 7 8" xfId="14585"/>
    <cellStyle name="Border 7 8 2" xfId="14586"/>
    <cellStyle name="Border 7 8 3" xfId="14587"/>
    <cellStyle name="Border 7 8 4" xfId="14588"/>
    <cellStyle name="Border 7 8 5" xfId="14589"/>
    <cellStyle name="Border 7 9" xfId="14590"/>
    <cellStyle name="Border 8" xfId="14591"/>
    <cellStyle name="Border 8 10" xfId="14592"/>
    <cellStyle name="Border 8 11" xfId="14593"/>
    <cellStyle name="Border 8 12" xfId="14594"/>
    <cellStyle name="Border 8 2" xfId="14595"/>
    <cellStyle name="Border 8 2 10" xfId="14596"/>
    <cellStyle name="Border 8 2 2" xfId="14597"/>
    <cellStyle name="Border 8 2 2 2" xfId="14598"/>
    <cellStyle name="Border 8 2 2 2 2" xfId="14599"/>
    <cellStyle name="Border 8 2 2 2 3" xfId="14600"/>
    <cellStyle name="Border 8 2 2 2 4" xfId="14601"/>
    <cellStyle name="Border 8 2 2 2 5" xfId="14602"/>
    <cellStyle name="Border 8 2 2 3" xfId="14603"/>
    <cellStyle name="Border 8 2 2 4" xfId="14604"/>
    <cellStyle name="Border 8 2 2 5" xfId="14605"/>
    <cellStyle name="Border 8 2 2 6" xfId="14606"/>
    <cellStyle name="Border 8 2 3" xfId="14607"/>
    <cellStyle name="Border 8 2 3 2" xfId="14608"/>
    <cellStyle name="Border 8 2 3 2 2" xfId="14609"/>
    <cellStyle name="Border 8 2 3 2 3" xfId="14610"/>
    <cellStyle name="Border 8 2 3 2 4" xfId="14611"/>
    <cellStyle name="Border 8 2 3 2 5" xfId="14612"/>
    <cellStyle name="Border 8 2 3 3" xfId="14613"/>
    <cellStyle name="Border 8 2 3 4" xfId="14614"/>
    <cellStyle name="Border 8 2 3 5" xfId="14615"/>
    <cellStyle name="Border 8 2 3 6" xfId="14616"/>
    <cellStyle name="Border 8 2 4" xfId="14617"/>
    <cellStyle name="Border 8 2 4 2" xfId="14618"/>
    <cellStyle name="Border 8 2 4 2 2" xfId="14619"/>
    <cellStyle name="Border 8 2 4 2 3" xfId="14620"/>
    <cellStyle name="Border 8 2 4 2 4" xfId="14621"/>
    <cellStyle name="Border 8 2 4 2 5" xfId="14622"/>
    <cellStyle name="Border 8 2 4 3" xfId="14623"/>
    <cellStyle name="Border 8 2 4 4" xfId="14624"/>
    <cellStyle name="Border 8 2 4 5" xfId="14625"/>
    <cellStyle name="Border 8 2 4 6" xfId="14626"/>
    <cellStyle name="Border 8 2 5" xfId="14627"/>
    <cellStyle name="Border 8 2 5 2" xfId="14628"/>
    <cellStyle name="Border 8 2 5 2 2" xfId="14629"/>
    <cellStyle name="Border 8 2 5 2 3" xfId="14630"/>
    <cellStyle name="Border 8 2 5 2 4" xfId="14631"/>
    <cellStyle name="Border 8 2 5 2 5" xfId="14632"/>
    <cellStyle name="Border 8 2 5 3" xfId="14633"/>
    <cellStyle name="Border 8 2 5 4" xfId="14634"/>
    <cellStyle name="Border 8 2 5 5" xfId="14635"/>
    <cellStyle name="Border 8 2 5 6" xfId="14636"/>
    <cellStyle name="Border 8 2 6" xfId="14637"/>
    <cellStyle name="Border 8 2 6 2" xfId="14638"/>
    <cellStyle name="Border 8 2 6 3" xfId="14639"/>
    <cellStyle name="Border 8 2 6 4" xfId="14640"/>
    <cellStyle name="Border 8 2 6 5" xfId="14641"/>
    <cellStyle name="Border 8 2 7" xfId="14642"/>
    <cellStyle name="Border 8 2 8" xfId="14643"/>
    <cellStyle name="Border 8 2 9" xfId="14644"/>
    <cellStyle name="Border 8 3" xfId="14645"/>
    <cellStyle name="Border 8 3 10" xfId="14646"/>
    <cellStyle name="Border 8 3 2" xfId="14647"/>
    <cellStyle name="Border 8 3 2 2" xfId="14648"/>
    <cellStyle name="Border 8 3 2 2 2" xfId="14649"/>
    <cellStyle name="Border 8 3 2 2 3" xfId="14650"/>
    <cellStyle name="Border 8 3 2 2 4" xfId="14651"/>
    <cellStyle name="Border 8 3 2 2 5" xfId="14652"/>
    <cellStyle name="Border 8 3 2 3" xfId="14653"/>
    <cellStyle name="Border 8 3 2 4" xfId="14654"/>
    <cellStyle name="Border 8 3 2 5" xfId="14655"/>
    <cellStyle name="Border 8 3 2 6" xfId="14656"/>
    <cellStyle name="Border 8 3 3" xfId="14657"/>
    <cellStyle name="Border 8 3 3 2" xfId="14658"/>
    <cellStyle name="Border 8 3 3 2 2" xfId="14659"/>
    <cellStyle name="Border 8 3 3 2 3" xfId="14660"/>
    <cellStyle name="Border 8 3 3 2 4" xfId="14661"/>
    <cellStyle name="Border 8 3 3 2 5" xfId="14662"/>
    <cellStyle name="Border 8 3 3 3" xfId="14663"/>
    <cellStyle name="Border 8 3 3 4" xfId="14664"/>
    <cellStyle name="Border 8 3 3 5" xfId="14665"/>
    <cellStyle name="Border 8 3 3 6" xfId="14666"/>
    <cellStyle name="Border 8 3 4" xfId="14667"/>
    <cellStyle name="Border 8 3 4 2" xfId="14668"/>
    <cellStyle name="Border 8 3 4 2 2" xfId="14669"/>
    <cellStyle name="Border 8 3 4 2 3" xfId="14670"/>
    <cellStyle name="Border 8 3 4 2 4" xfId="14671"/>
    <cellStyle name="Border 8 3 4 2 5" xfId="14672"/>
    <cellStyle name="Border 8 3 4 3" xfId="14673"/>
    <cellStyle name="Border 8 3 4 4" xfId="14674"/>
    <cellStyle name="Border 8 3 4 5" xfId="14675"/>
    <cellStyle name="Border 8 3 4 6" xfId="14676"/>
    <cellStyle name="Border 8 3 5" xfId="14677"/>
    <cellStyle name="Border 8 3 5 2" xfId="14678"/>
    <cellStyle name="Border 8 3 5 2 2" xfId="14679"/>
    <cellStyle name="Border 8 3 5 2 3" xfId="14680"/>
    <cellStyle name="Border 8 3 5 2 4" xfId="14681"/>
    <cellStyle name="Border 8 3 5 2 5" xfId="14682"/>
    <cellStyle name="Border 8 3 5 3" xfId="14683"/>
    <cellStyle name="Border 8 3 5 4" xfId="14684"/>
    <cellStyle name="Border 8 3 5 5" xfId="14685"/>
    <cellStyle name="Border 8 3 5 6" xfId="14686"/>
    <cellStyle name="Border 8 3 6" xfId="14687"/>
    <cellStyle name="Border 8 3 6 2" xfId="14688"/>
    <cellStyle name="Border 8 3 6 3" xfId="14689"/>
    <cellStyle name="Border 8 3 6 4" xfId="14690"/>
    <cellStyle name="Border 8 3 6 5" xfId="14691"/>
    <cellStyle name="Border 8 3 7" xfId="14692"/>
    <cellStyle name="Border 8 3 8" xfId="14693"/>
    <cellStyle name="Border 8 3 9" xfId="14694"/>
    <cellStyle name="Border 8 4" xfId="14695"/>
    <cellStyle name="Border 8 4 2" xfId="14696"/>
    <cellStyle name="Border 8 4 2 2" xfId="14697"/>
    <cellStyle name="Border 8 4 2 3" xfId="14698"/>
    <cellStyle name="Border 8 4 2 4" xfId="14699"/>
    <cellStyle name="Border 8 4 2 5" xfId="14700"/>
    <cellStyle name="Border 8 4 3" xfId="14701"/>
    <cellStyle name="Border 8 4 4" xfId="14702"/>
    <cellStyle name="Border 8 4 5" xfId="14703"/>
    <cellStyle name="Border 8 4 6" xfId="14704"/>
    <cellStyle name="Border 8 5" xfId="14705"/>
    <cellStyle name="Border 8 5 2" xfId="14706"/>
    <cellStyle name="Border 8 5 2 2" xfId="14707"/>
    <cellStyle name="Border 8 5 2 3" xfId="14708"/>
    <cellStyle name="Border 8 5 2 4" xfId="14709"/>
    <cellStyle name="Border 8 5 2 5" xfId="14710"/>
    <cellStyle name="Border 8 5 3" xfId="14711"/>
    <cellStyle name="Border 8 5 4" xfId="14712"/>
    <cellStyle name="Border 8 5 5" xfId="14713"/>
    <cellStyle name="Border 8 5 6" xfId="14714"/>
    <cellStyle name="Border 8 6" xfId="14715"/>
    <cellStyle name="Border 8 6 2" xfId="14716"/>
    <cellStyle name="Border 8 6 2 2" xfId="14717"/>
    <cellStyle name="Border 8 6 2 3" xfId="14718"/>
    <cellStyle name="Border 8 6 2 4" xfId="14719"/>
    <cellStyle name="Border 8 6 2 5" xfId="14720"/>
    <cellStyle name="Border 8 6 3" xfId="14721"/>
    <cellStyle name="Border 8 6 4" xfId="14722"/>
    <cellStyle name="Border 8 6 5" xfId="14723"/>
    <cellStyle name="Border 8 6 6" xfId="14724"/>
    <cellStyle name="Border 8 7" xfId="14725"/>
    <cellStyle name="Border 8 7 2" xfId="14726"/>
    <cellStyle name="Border 8 7 2 2" xfId="14727"/>
    <cellStyle name="Border 8 7 2 3" xfId="14728"/>
    <cellStyle name="Border 8 7 2 4" xfId="14729"/>
    <cellStyle name="Border 8 7 2 5" xfId="14730"/>
    <cellStyle name="Border 8 7 3" xfId="14731"/>
    <cellStyle name="Border 8 7 4" xfId="14732"/>
    <cellStyle name="Border 8 7 5" xfId="14733"/>
    <cellStyle name="Border 8 7 6" xfId="14734"/>
    <cellStyle name="Border 8 8" xfId="14735"/>
    <cellStyle name="Border 8 8 2" xfId="14736"/>
    <cellStyle name="Border 8 8 3" xfId="14737"/>
    <cellStyle name="Border 8 8 4" xfId="14738"/>
    <cellStyle name="Border 8 8 5" xfId="14739"/>
    <cellStyle name="Border 8 9" xfId="14740"/>
    <cellStyle name="Border 9" xfId="14741"/>
    <cellStyle name="Bottom bold border_Schedule 1" xfId="14742"/>
    <cellStyle name="CalcComma0" xfId="12663"/>
    <cellStyle name="CalcComma1" xfId="12664"/>
    <cellStyle name="CalcComma2" xfId="12665"/>
    <cellStyle name="CalcComma3" xfId="12666"/>
    <cellStyle name="CalcComma4" xfId="12667"/>
    <cellStyle name="CalcCurr0" xfId="12668"/>
    <cellStyle name="CalcCurr1" xfId="12669"/>
    <cellStyle name="CalcCurr2" xfId="12670"/>
    <cellStyle name="CalcCurr3" xfId="12671"/>
    <cellStyle name="CalcCurr4" xfId="12672"/>
    <cellStyle name="CalcPercent0" xfId="12673"/>
    <cellStyle name="CalcPercent1" xfId="12674"/>
    <cellStyle name="CalcPercent2" xfId="12675"/>
    <cellStyle name="Calculation 10" xfId="3662"/>
    <cellStyle name="Calculation 11" xfId="3663"/>
    <cellStyle name="Calculation 12" xfId="3664"/>
    <cellStyle name="Calculation 13" xfId="3665"/>
    <cellStyle name="Calculation 14" xfId="3666"/>
    <cellStyle name="Calculation 15" xfId="3667"/>
    <cellStyle name="Calculation 16" xfId="3668"/>
    <cellStyle name="Calculation 17" xfId="3669"/>
    <cellStyle name="Calculation 18" xfId="3670"/>
    <cellStyle name="Calculation 19" xfId="3671"/>
    <cellStyle name="Calculation 2" xfId="42"/>
    <cellStyle name="Calculation 2 10" xfId="14744"/>
    <cellStyle name="Calculation 2 10 10" xfId="14745"/>
    <cellStyle name="Calculation 2 10 2" xfId="14746"/>
    <cellStyle name="Calculation 2 10 2 2" xfId="14747"/>
    <cellStyle name="Calculation 2 10 2 2 2" xfId="14748"/>
    <cellStyle name="Calculation 2 10 2 2 3" xfId="14749"/>
    <cellStyle name="Calculation 2 10 2 2 4" xfId="14750"/>
    <cellStyle name="Calculation 2 10 2 2 5" xfId="14751"/>
    <cellStyle name="Calculation 2 10 2 3" xfId="14752"/>
    <cellStyle name="Calculation 2 10 2 4" xfId="14753"/>
    <cellStyle name="Calculation 2 10 2 5" xfId="14754"/>
    <cellStyle name="Calculation 2 10 2 6" xfId="14755"/>
    <cellStyle name="Calculation 2 10 3" xfId="14756"/>
    <cellStyle name="Calculation 2 10 3 2" xfId="14757"/>
    <cellStyle name="Calculation 2 10 3 2 2" xfId="14758"/>
    <cellStyle name="Calculation 2 10 3 2 3" xfId="14759"/>
    <cellStyle name="Calculation 2 10 3 2 4" xfId="14760"/>
    <cellStyle name="Calculation 2 10 3 2 5" xfId="14761"/>
    <cellStyle name="Calculation 2 10 3 3" xfId="14762"/>
    <cellStyle name="Calculation 2 10 3 4" xfId="14763"/>
    <cellStyle name="Calculation 2 10 3 5" xfId="14764"/>
    <cellStyle name="Calculation 2 10 3 6" xfId="14765"/>
    <cellStyle name="Calculation 2 10 4" xfId="14766"/>
    <cellStyle name="Calculation 2 10 4 2" xfId="14767"/>
    <cellStyle name="Calculation 2 10 4 2 2" xfId="14768"/>
    <cellStyle name="Calculation 2 10 4 2 3" xfId="14769"/>
    <cellStyle name="Calculation 2 10 4 2 4" xfId="14770"/>
    <cellStyle name="Calculation 2 10 4 2 5" xfId="14771"/>
    <cellStyle name="Calculation 2 10 4 3" xfId="14772"/>
    <cellStyle name="Calculation 2 10 4 4" xfId="14773"/>
    <cellStyle name="Calculation 2 10 4 5" xfId="14774"/>
    <cellStyle name="Calculation 2 10 4 6" xfId="14775"/>
    <cellStyle name="Calculation 2 10 5" xfId="14776"/>
    <cellStyle name="Calculation 2 10 5 2" xfId="14777"/>
    <cellStyle name="Calculation 2 10 5 2 2" xfId="14778"/>
    <cellStyle name="Calculation 2 10 5 2 3" xfId="14779"/>
    <cellStyle name="Calculation 2 10 5 2 4" xfId="14780"/>
    <cellStyle name="Calculation 2 10 5 2 5" xfId="14781"/>
    <cellStyle name="Calculation 2 10 5 3" xfId="14782"/>
    <cellStyle name="Calculation 2 10 5 4" xfId="14783"/>
    <cellStyle name="Calculation 2 10 5 5" xfId="14784"/>
    <cellStyle name="Calculation 2 10 5 6" xfId="14785"/>
    <cellStyle name="Calculation 2 10 6" xfId="14786"/>
    <cellStyle name="Calculation 2 10 6 2" xfId="14787"/>
    <cellStyle name="Calculation 2 10 6 3" xfId="14788"/>
    <cellStyle name="Calculation 2 10 6 4" xfId="14789"/>
    <cellStyle name="Calculation 2 10 6 5" xfId="14790"/>
    <cellStyle name="Calculation 2 10 7" xfId="14791"/>
    <cellStyle name="Calculation 2 10 8" xfId="14792"/>
    <cellStyle name="Calculation 2 10 9" xfId="14793"/>
    <cellStyle name="Calculation 2 11" xfId="14794"/>
    <cellStyle name="Calculation 2 11 2" xfId="14795"/>
    <cellStyle name="Calculation 2 11 2 2" xfId="14796"/>
    <cellStyle name="Calculation 2 11 2 3" xfId="14797"/>
    <cellStyle name="Calculation 2 11 2 4" xfId="14798"/>
    <cellStyle name="Calculation 2 11 2 5" xfId="14799"/>
    <cellStyle name="Calculation 2 11 3" xfId="14800"/>
    <cellStyle name="Calculation 2 11 4" xfId="14801"/>
    <cellStyle name="Calculation 2 11 5" xfId="14802"/>
    <cellStyle name="Calculation 2 11 6" xfId="14803"/>
    <cellStyle name="Calculation 2 12" xfId="14804"/>
    <cellStyle name="Calculation 2 12 2" xfId="14805"/>
    <cellStyle name="Calculation 2 12 2 2" xfId="14806"/>
    <cellStyle name="Calculation 2 12 2 3" xfId="14807"/>
    <cellStyle name="Calculation 2 12 2 4" xfId="14808"/>
    <cellStyle name="Calculation 2 12 2 5" xfId="14809"/>
    <cellStyle name="Calculation 2 12 3" xfId="14810"/>
    <cellStyle name="Calculation 2 12 4" xfId="14811"/>
    <cellStyle name="Calculation 2 12 5" xfId="14812"/>
    <cellStyle name="Calculation 2 12 6" xfId="14813"/>
    <cellStyle name="Calculation 2 13" xfId="14814"/>
    <cellStyle name="Calculation 2 13 2" xfId="14815"/>
    <cellStyle name="Calculation 2 13 2 2" xfId="14816"/>
    <cellStyle name="Calculation 2 13 2 3" xfId="14817"/>
    <cellStyle name="Calculation 2 13 2 4" xfId="14818"/>
    <cellStyle name="Calculation 2 13 2 5" xfId="14819"/>
    <cellStyle name="Calculation 2 13 3" xfId="14820"/>
    <cellStyle name="Calculation 2 13 4" xfId="14821"/>
    <cellStyle name="Calculation 2 13 5" xfId="14822"/>
    <cellStyle name="Calculation 2 13 6" xfId="14823"/>
    <cellStyle name="Calculation 2 14" xfId="14824"/>
    <cellStyle name="Calculation 2 14 2" xfId="14825"/>
    <cellStyle name="Calculation 2 14 3" xfId="14826"/>
    <cellStyle name="Calculation 2 14 4" xfId="14827"/>
    <cellStyle name="Calculation 2 14 5" xfId="14828"/>
    <cellStyle name="Calculation 2 15" xfId="14829"/>
    <cellStyle name="Calculation 2 16" xfId="14830"/>
    <cellStyle name="Calculation 2 17" xfId="14831"/>
    <cellStyle name="Calculation 2 18" xfId="14832"/>
    <cellStyle name="Calculation 2 19" xfId="14743"/>
    <cellStyle name="Calculation 2 2" xfId="3673"/>
    <cellStyle name="Calculation 2 2 10" xfId="14834"/>
    <cellStyle name="Calculation 2 2 10 2" xfId="14835"/>
    <cellStyle name="Calculation 2 2 10 2 2" xfId="14836"/>
    <cellStyle name="Calculation 2 2 10 2 3" xfId="14837"/>
    <cellStyle name="Calculation 2 2 10 2 4" xfId="14838"/>
    <cellStyle name="Calculation 2 2 10 2 5" xfId="14839"/>
    <cellStyle name="Calculation 2 2 10 3" xfId="14840"/>
    <cellStyle name="Calculation 2 2 10 4" xfId="14841"/>
    <cellStyle name="Calculation 2 2 10 5" xfId="14842"/>
    <cellStyle name="Calculation 2 2 10 6" xfId="14843"/>
    <cellStyle name="Calculation 2 2 11" xfId="14844"/>
    <cellStyle name="Calculation 2 2 11 2" xfId="14845"/>
    <cellStyle name="Calculation 2 2 11 2 2" xfId="14846"/>
    <cellStyle name="Calculation 2 2 11 2 3" xfId="14847"/>
    <cellStyle name="Calculation 2 2 11 2 4" xfId="14848"/>
    <cellStyle name="Calculation 2 2 11 2 5" xfId="14849"/>
    <cellStyle name="Calculation 2 2 11 3" xfId="14850"/>
    <cellStyle name="Calculation 2 2 11 4" xfId="14851"/>
    <cellStyle name="Calculation 2 2 11 5" xfId="14852"/>
    <cellStyle name="Calculation 2 2 11 6" xfId="14853"/>
    <cellStyle name="Calculation 2 2 12" xfId="14854"/>
    <cellStyle name="Calculation 2 2 12 2" xfId="14855"/>
    <cellStyle name="Calculation 2 2 12 3" xfId="14856"/>
    <cellStyle name="Calculation 2 2 12 4" xfId="14857"/>
    <cellStyle name="Calculation 2 2 12 5" xfId="14858"/>
    <cellStyle name="Calculation 2 2 13" xfId="14859"/>
    <cellStyle name="Calculation 2 2 14" xfId="14860"/>
    <cellStyle name="Calculation 2 2 15" xfId="14861"/>
    <cellStyle name="Calculation 2 2 16" xfId="14862"/>
    <cellStyle name="Calculation 2 2 17" xfId="14833"/>
    <cellStyle name="Calculation 2 2 2" xfId="3674"/>
    <cellStyle name="Calculation 2 2 2 10" xfId="14864"/>
    <cellStyle name="Calculation 2 2 2 11" xfId="14865"/>
    <cellStyle name="Calculation 2 2 2 12" xfId="14866"/>
    <cellStyle name="Calculation 2 2 2 13" xfId="14863"/>
    <cellStyle name="Calculation 2 2 2 2" xfId="14867"/>
    <cellStyle name="Calculation 2 2 2 2 10" xfId="14868"/>
    <cellStyle name="Calculation 2 2 2 2 11" xfId="14869"/>
    <cellStyle name="Calculation 2 2 2 2 2" xfId="14870"/>
    <cellStyle name="Calculation 2 2 2 2 2 10" xfId="14871"/>
    <cellStyle name="Calculation 2 2 2 2 2 2" xfId="14872"/>
    <cellStyle name="Calculation 2 2 2 2 2 2 2" xfId="14873"/>
    <cellStyle name="Calculation 2 2 2 2 2 2 2 2" xfId="14874"/>
    <cellStyle name="Calculation 2 2 2 2 2 2 2 3" xfId="14875"/>
    <cellStyle name="Calculation 2 2 2 2 2 2 2 4" xfId="14876"/>
    <cellStyle name="Calculation 2 2 2 2 2 2 2 5" xfId="14877"/>
    <cellStyle name="Calculation 2 2 2 2 2 2 3" xfId="14878"/>
    <cellStyle name="Calculation 2 2 2 2 2 2 4" xfId="14879"/>
    <cellStyle name="Calculation 2 2 2 2 2 2 5" xfId="14880"/>
    <cellStyle name="Calculation 2 2 2 2 2 2 6" xfId="14881"/>
    <cellStyle name="Calculation 2 2 2 2 2 3" xfId="14882"/>
    <cellStyle name="Calculation 2 2 2 2 2 3 2" xfId="14883"/>
    <cellStyle name="Calculation 2 2 2 2 2 3 2 2" xfId="14884"/>
    <cellStyle name="Calculation 2 2 2 2 2 3 2 3" xfId="14885"/>
    <cellStyle name="Calculation 2 2 2 2 2 3 2 4" xfId="14886"/>
    <cellStyle name="Calculation 2 2 2 2 2 3 2 5" xfId="14887"/>
    <cellStyle name="Calculation 2 2 2 2 2 3 3" xfId="14888"/>
    <cellStyle name="Calculation 2 2 2 2 2 3 4" xfId="14889"/>
    <cellStyle name="Calculation 2 2 2 2 2 3 5" xfId="14890"/>
    <cellStyle name="Calculation 2 2 2 2 2 3 6" xfId="14891"/>
    <cellStyle name="Calculation 2 2 2 2 2 4" xfId="14892"/>
    <cellStyle name="Calculation 2 2 2 2 2 4 2" xfId="14893"/>
    <cellStyle name="Calculation 2 2 2 2 2 4 2 2" xfId="14894"/>
    <cellStyle name="Calculation 2 2 2 2 2 4 2 3" xfId="14895"/>
    <cellStyle name="Calculation 2 2 2 2 2 4 2 4" xfId="14896"/>
    <cellStyle name="Calculation 2 2 2 2 2 4 2 5" xfId="14897"/>
    <cellStyle name="Calculation 2 2 2 2 2 4 3" xfId="14898"/>
    <cellStyle name="Calculation 2 2 2 2 2 4 4" xfId="14899"/>
    <cellStyle name="Calculation 2 2 2 2 2 4 5" xfId="14900"/>
    <cellStyle name="Calculation 2 2 2 2 2 4 6" xfId="14901"/>
    <cellStyle name="Calculation 2 2 2 2 2 5" xfId="14902"/>
    <cellStyle name="Calculation 2 2 2 2 2 5 2" xfId="14903"/>
    <cellStyle name="Calculation 2 2 2 2 2 5 2 2" xfId="14904"/>
    <cellStyle name="Calculation 2 2 2 2 2 5 2 3" xfId="14905"/>
    <cellStyle name="Calculation 2 2 2 2 2 5 2 4" xfId="14906"/>
    <cellStyle name="Calculation 2 2 2 2 2 5 2 5" xfId="14907"/>
    <cellStyle name="Calculation 2 2 2 2 2 5 3" xfId="14908"/>
    <cellStyle name="Calculation 2 2 2 2 2 5 4" xfId="14909"/>
    <cellStyle name="Calculation 2 2 2 2 2 5 5" xfId="14910"/>
    <cellStyle name="Calculation 2 2 2 2 2 5 6" xfId="14911"/>
    <cellStyle name="Calculation 2 2 2 2 2 6" xfId="14912"/>
    <cellStyle name="Calculation 2 2 2 2 2 6 2" xfId="14913"/>
    <cellStyle name="Calculation 2 2 2 2 2 6 3" xfId="14914"/>
    <cellStyle name="Calculation 2 2 2 2 2 6 4" xfId="14915"/>
    <cellStyle name="Calculation 2 2 2 2 2 6 5" xfId="14916"/>
    <cellStyle name="Calculation 2 2 2 2 2 7" xfId="14917"/>
    <cellStyle name="Calculation 2 2 2 2 2 8" xfId="14918"/>
    <cellStyle name="Calculation 2 2 2 2 2 9" xfId="14919"/>
    <cellStyle name="Calculation 2 2 2 2 3" xfId="14920"/>
    <cellStyle name="Calculation 2 2 2 2 3 10" xfId="14921"/>
    <cellStyle name="Calculation 2 2 2 2 3 2" xfId="14922"/>
    <cellStyle name="Calculation 2 2 2 2 3 2 2" xfId="14923"/>
    <cellStyle name="Calculation 2 2 2 2 3 2 2 2" xfId="14924"/>
    <cellStyle name="Calculation 2 2 2 2 3 2 2 3" xfId="14925"/>
    <cellStyle name="Calculation 2 2 2 2 3 2 2 4" xfId="14926"/>
    <cellStyle name="Calculation 2 2 2 2 3 2 2 5" xfId="14927"/>
    <cellStyle name="Calculation 2 2 2 2 3 2 3" xfId="14928"/>
    <cellStyle name="Calculation 2 2 2 2 3 2 4" xfId="14929"/>
    <cellStyle name="Calculation 2 2 2 2 3 2 5" xfId="14930"/>
    <cellStyle name="Calculation 2 2 2 2 3 2 6" xfId="14931"/>
    <cellStyle name="Calculation 2 2 2 2 3 3" xfId="14932"/>
    <cellStyle name="Calculation 2 2 2 2 3 3 2" xfId="14933"/>
    <cellStyle name="Calculation 2 2 2 2 3 3 2 2" xfId="14934"/>
    <cellStyle name="Calculation 2 2 2 2 3 3 2 3" xfId="14935"/>
    <cellStyle name="Calculation 2 2 2 2 3 3 2 4" xfId="14936"/>
    <cellStyle name="Calculation 2 2 2 2 3 3 2 5" xfId="14937"/>
    <cellStyle name="Calculation 2 2 2 2 3 3 3" xfId="14938"/>
    <cellStyle name="Calculation 2 2 2 2 3 3 4" xfId="14939"/>
    <cellStyle name="Calculation 2 2 2 2 3 3 5" xfId="14940"/>
    <cellStyle name="Calculation 2 2 2 2 3 3 6" xfId="14941"/>
    <cellStyle name="Calculation 2 2 2 2 3 4" xfId="14942"/>
    <cellStyle name="Calculation 2 2 2 2 3 4 2" xfId="14943"/>
    <cellStyle name="Calculation 2 2 2 2 3 4 2 2" xfId="14944"/>
    <cellStyle name="Calculation 2 2 2 2 3 4 2 3" xfId="14945"/>
    <cellStyle name="Calculation 2 2 2 2 3 4 2 4" xfId="14946"/>
    <cellStyle name="Calculation 2 2 2 2 3 4 2 5" xfId="14947"/>
    <cellStyle name="Calculation 2 2 2 2 3 4 3" xfId="14948"/>
    <cellStyle name="Calculation 2 2 2 2 3 4 4" xfId="14949"/>
    <cellStyle name="Calculation 2 2 2 2 3 4 5" xfId="14950"/>
    <cellStyle name="Calculation 2 2 2 2 3 4 6" xfId="14951"/>
    <cellStyle name="Calculation 2 2 2 2 3 5" xfId="14952"/>
    <cellStyle name="Calculation 2 2 2 2 3 5 2" xfId="14953"/>
    <cellStyle name="Calculation 2 2 2 2 3 5 2 2" xfId="14954"/>
    <cellStyle name="Calculation 2 2 2 2 3 5 2 3" xfId="14955"/>
    <cellStyle name="Calculation 2 2 2 2 3 5 2 4" xfId="14956"/>
    <cellStyle name="Calculation 2 2 2 2 3 5 2 5" xfId="14957"/>
    <cellStyle name="Calculation 2 2 2 2 3 5 3" xfId="14958"/>
    <cellStyle name="Calculation 2 2 2 2 3 5 4" xfId="14959"/>
    <cellStyle name="Calculation 2 2 2 2 3 5 5" xfId="14960"/>
    <cellStyle name="Calculation 2 2 2 2 3 5 6" xfId="14961"/>
    <cellStyle name="Calculation 2 2 2 2 3 6" xfId="14962"/>
    <cellStyle name="Calculation 2 2 2 2 3 6 2" xfId="14963"/>
    <cellStyle name="Calculation 2 2 2 2 3 6 3" xfId="14964"/>
    <cellStyle name="Calculation 2 2 2 2 3 6 4" xfId="14965"/>
    <cellStyle name="Calculation 2 2 2 2 3 6 5" xfId="14966"/>
    <cellStyle name="Calculation 2 2 2 2 3 7" xfId="14967"/>
    <cellStyle name="Calculation 2 2 2 2 3 8" xfId="14968"/>
    <cellStyle name="Calculation 2 2 2 2 3 9" xfId="14969"/>
    <cellStyle name="Calculation 2 2 2 2 4" xfId="14970"/>
    <cellStyle name="Calculation 2 2 2 2 4 2" xfId="14971"/>
    <cellStyle name="Calculation 2 2 2 2 4 2 2" xfId="14972"/>
    <cellStyle name="Calculation 2 2 2 2 4 2 3" xfId="14973"/>
    <cellStyle name="Calculation 2 2 2 2 4 2 4" xfId="14974"/>
    <cellStyle name="Calculation 2 2 2 2 4 2 5" xfId="14975"/>
    <cellStyle name="Calculation 2 2 2 2 4 3" xfId="14976"/>
    <cellStyle name="Calculation 2 2 2 2 4 4" xfId="14977"/>
    <cellStyle name="Calculation 2 2 2 2 4 5" xfId="14978"/>
    <cellStyle name="Calculation 2 2 2 2 4 6" xfId="14979"/>
    <cellStyle name="Calculation 2 2 2 2 5" xfId="14980"/>
    <cellStyle name="Calculation 2 2 2 2 5 2" xfId="14981"/>
    <cellStyle name="Calculation 2 2 2 2 5 2 2" xfId="14982"/>
    <cellStyle name="Calculation 2 2 2 2 5 2 3" xfId="14983"/>
    <cellStyle name="Calculation 2 2 2 2 5 2 4" xfId="14984"/>
    <cellStyle name="Calculation 2 2 2 2 5 2 5" xfId="14985"/>
    <cellStyle name="Calculation 2 2 2 2 5 3" xfId="14986"/>
    <cellStyle name="Calculation 2 2 2 2 5 4" xfId="14987"/>
    <cellStyle name="Calculation 2 2 2 2 5 5" xfId="14988"/>
    <cellStyle name="Calculation 2 2 2 2 5 6" xfId="14989"/>
    <cellStyle name="Calculation 2 2 2 2 6" xfId="14990"/>
    <cellStyle name="Calculation 2 2 2 2 6 2" xfId="14991"/>
    <cellStyle name="Calculation 2 2 2 2 6 2 2" xfId="14992"/>
    <cellStyle name="Calculation 2 2 2 2 6 2 3" xfId="14993"/>
    <cellStyle name="Calculation 2 2 2 2 6 2 4" xfId="14994"/>
    <cellStyle name="Calculation 2 2 2 2 6 2 5" xfId="14995"/>
    <cellStyle name="Calculation 2 2 2 2 6 3" xfId="14996"/>
    <cellStyle name="Calculation 2 2 2 2 6 4" xfId="14997"/>
    <cellStyle name="Calculation 2 2 2 2 6 5" xfId="14998"/>
    <cellStyle name="Calculation 2 2 2 2 6 6" xfId="14999"/>
    <cellStyle name="Calculation 2 2 2 2 7" xfId="15000"/>
    <cellStyle name="Calculation 2 2 2 2 7 2" xfId="15001"/>
    <cellStyle name="Calculation 2 2 2 2 7 3" xfId="15002"/>
    <cellStyle name="Calculation 2 2 2 2 7 4" xfId="15003"/>
    <cellStyle name="Calculation 2 2 2 2 7 5" xfId="15004"/>
    <cellStyle name="Calculation 2 2 2 2 8" xfId="15005"/>
    <cellStyle name="Calculation 2 2 2 2 9" xfId="15006"/>
    <cellStyle name="Calculation 2 2 2 3" xfId="15007"/>
    <cellStyle name="Calculation 2 2 2 3 10" xfId="15008"/>
    <cellStyle name="Calculation 2 2 2 3 2" xfId="15009"/>
    <cellStyle name="Calculation 2 2 2 3 2 2" xfId="15010"/>
    <cellStyle name="Calculation 2 2 2 3 2 2 2" xfId="15011"/>
    <cellStyle name="Calculation 2 2 2 3 2 2 3" xfId="15012"/>
    <cellStyle name="Calculation 2 2 2 3 2 2 4" xfId="15013"/>
    <cellStyle name="Calculation 2 2 2 3 2 2 5" xfId="15014"/>
    <cellStyle name="Calculation 2 2 2 3 2 3" xfId="15015"/>
    <cellStyle name="Calculation 2 2 2 3 2 4" xfId="15016"/>
    <cellStyle name="Calculation 2 2 2 3 2 5" xfId="15017"/>
    <cellStyle name="Calculation 2 2 2 3 2 6" xfId="15018"/>
    <cellStyle name="Calculation 2 2 2 3 3" xfId="15019"/>
    <cellStyle name="Calculation 2 2 2 3 3 2" xfId="15020"/>
    <cellStyle name="Calculation 2 2 2 3 3 2 2" xfId="15021"/>
    <cellStyle name="Calculation 2 2 2 3 3 2 3" xfId="15022"/>
    <cellStyle name="Calculation 2 2 2 3 3 2 4" xfId="15023"/>
    <cellStyle name="Calculation 2 2 2 3 3 2 5" xfId="15024"/>
    <cellStyle name="Calculation 2 2 2 3 3 3" xfId="15025"/>
    <cellStyle name="Calculation 2 2 2 3 3 4" xfId="15026"/>
    <cellStyle name="Calculation 2 2 2 3 3 5" xfId="15027"/>
    <cellStyle name="Calculation 2 2 2 3 3 6" xfId="15028"/>
    <cellStyle name="Calculation 2 2 2 3 4" xfId="15029"/>
    <cellStyle name="Calculation 2 2 2 3 4 2" xfId="15030"/>
    <cellStyle name="Calculation 2 2 2 3 4 2 2" xfId="15031"/>
    <cellStyle name="Calculation 2 2 2 3 4 2 3" xfId="15032"/>
    <cellStyle name="Calculation 2 2 2 3 4 2 4" xfId="15033"/>
    <cellStyle name="Calculation 2 2 2 3 4 2 5" xfId="15034"/>
    <cellStyle name="Calculation 2 2 2 3 4 3" xfId="15035"/>
    <cellStyle name="Calculation 2 2 2 3 4 4" xfId="15036"/>
    <cellStyle name="Calculation 2 2 2 3 4 5" xfId="15037"/>
    <cellStyle name="Calculation 2 2 2 3 4 6" xfId="15038"/>
    <cellStyle name="Calculation 2 2 2 3 5" xfId="15039"/>
    <cellStyle name="Calculation 2 2 2 3 5 2" xfId="15040"/>
    <cellStyle name="Calculation 2 2 2 3 5 2 2" xfId="15041"/>
    <cellStyle name="Calculation 2 2 2 3 5 2 3" xfId="15042"/>
    <cellStyle name="Calculation 2 2 2 3 5 2 4" xfId="15043"/>
    <cellStyle name="Calculation 2 2 2 3 5 2 5" xfId="15044"/>
    <cellStyle name="Calculation 2 2 2 3 5 3" xfId="15045"/>
    <cellStyle name="Calculation 2 2 2 3 5 4" xfId="15046"/>
    <cellStyle name="Calculation 2 2 2 3 5 5" xfId="15047"/>
    <cellStyle name="Calculation 2 2 2 3 5 6" xfId="15048"/>
    <cellStyle name="Calculation 2 2 2 3 6" xfId="15049"/>
    <cellStyle name="Calculation 2 2 2 3 6 2" xfId="15050"/>
    <cellStyle name="Calculation 2 2 2 3 6 3" xfId="15051"/>
    <cellStyle name="Calculation 2 2 2 3 6 4" xfId="15052"/>
    <cellStyle name="Calculation 2 2 2 3 6 5" xfId="15053"/>
    <cellStyle name="Calculation 2 2 2 3 7" xfId="15054"/>
    <cellStyle name="Calculation 2 2 2 3 8" xfId="15055"/>
    <cellStyle name="Calculation 2 2 2 3 9" xfId="15056"/>
    <cellStyle name="Calculation 2 2 2 4" xfId="15057"/>
    <cellStyle name="Calculation 2 2 2 4 10" xfId="15058"/>
    <cellStyle name="Calculation 2 2 2 4 2" xfId="15059"/>
    <cellStyle name="Calculation 2 2 2 4 2 2" xfId="15060"/>
    <cellStyle name="Calculation 2 2 2 4 2 2 2" xfId="15061"/>
    <cellStyle name="Calculation 2 2 2 4 2 2 3" xfId="15062"/>
    <cellStyle name="Calculation 2 2 2 4 2 2 4" xfId="15063"/>
    <cellStyle name="Calculation 2 2 2 4 2 2 5" xfId="15064"/>
    <cellStyle name="Calculation 2 2 2 4 2 3" xfId="15065"/>
    <cellStyle name="Calculation 2 2 2 4 2 4" xfId="15066"/>
    <cellStyle name="Calculation 2 2 2 4 2 5" xfId="15067"/>
    <cellStyle name="Calculation 2 2 2 4 2 6" xfId="15068"/>
    <cellStyle name="Calculation 2 2 2 4 3" xfId="15069"/>
    <cellStyle name="Calculation 2 2 2 4 3 2" xfId="15070"/>
    <cellStyle name="Calculation 2 2 2 4 3 2 2" xfId="15071"/>
    <cellStyle name="Calculation 2 2 2 4 3 2 3" xfId="15072"/>
    <cellStyle name="Calculation 2 2 2 4 3 2 4" xfId="15073"/>
    <cellStyle name="Calculation 2 2 2 4 3 2 5" xfId="15074"/>
    <cellStyle name="Calculation 2 2 2 4 3 3" xfId="15075"/>
    <cellStyle name="Calculation 2 2 2 4 3 4" xfId="15076"/>
    <cellStyle name="Calculation 2 2 2 4 3 5" xfId="15077"/>
    <cellStyle name="Calculation 2 2 2 4 3 6" xfId="15078"/>
    <cellStyle name="Calculation 2 2 2 4 4" xfId="15079"/>
    <cellStyle name="Calculation 2 2 2 4 4 2" xfId="15080"/>
    <cellStyle name="Calculation 2 2 2 4 4 2 2" xfId="15081"/>
    <cellStyle name="Calculation 2 2 2 4 4 2 3" xfId="15082"/>
    <cellStyle name="Calculation 2 2 2 4 4 2 4" xfId="15083"/>
    <cellStyle name="Calculation 2 2 2 4 4 2 5" xfId="15084"/>
    <cellStyle name="Calculation 2 2 2 4 4 3" xfId="15085"/>
    <cellStyle name="Calculation 2 2 2 4 4 4" xfId="15086"/>
    <cellStyle name="Calculation 2 2 2 4 4 5" xfId="15087"/>
    <cellStyle name="Calculation 2 2 2 4 4 6" xfId="15088"/>
    <cellStyle name="Calculation 2 2 2 4 5" xfId="15089"/>
    <cellStyle name="Calculation 2 2 2 4 5 2" xfId="15090"/>
    <cellStyle name="Calculation 2 2 2 4 5 2 2" xfId="15091"/>
    <cellStyle name="Calculation 2 2 2 4 5 2 3" xfId="15092"/>
    <cellStyle name="Calculation 2 2 2 4 5 2 4" xfId="15093"/>
    <cellStyle name="Calculation 2 2 2 4 5 2 5" xfId="15094"/>
    <cellStyle name="Calculation 2 2 2 4 5 3" xfId="15095"/>
    <cellStyle name="Calculation 2 2 2 4 5 4" xfId="15096"/>
    <cellStyle name="Calculation 2 2 2 4 5 5" xfId="15097"/>
    <cellStyle name="Calculation 2 2 2 4 5 6" xfId="15098"/>
    <cellStyle name="Calculation 2 2 2 4 6" xfId="15099"/>
    <cellStyle name="Calculation 2 2 2 4 6 2" xfId="15100"/>
    <cellStyle name="Calculation 2 2 2 4 6 3" xfId="15101"/>
    <cellStyle name="Calculation 2 2 2 4 6 4" xfId="15102"/>
    <cellStyle name="Calculation 2 2 2 4 6 5" xfId="15103"/>
    <cellStyle name="Calculation 2 2 2 4 7" xfId="15104"/>
    <cellStyle name="Calculation 2 2 2 4 8" xfId="15105"/>
    <cellStyle name="Calculation 2 2 2 4 9" xfId="15106"/>
    <cellStyle name="Calculation 2 2 2 5" xfId="15107"/>
    <cellStyle name="Calculation 2 2 2 5 2" xfId="15108"/>
    <cellStyle name="Calculation 2 2 2 5 2 2" xfId="15109"/>
    <cellStyle name="Calculation 2 2 2 5 2 3" xfId="15110"/>
    <cellStyle name="Calculation 2 2 2 5 2 4" xfId="15111"/>
    <cellStyle name="Calculation 2 2 2 5 2 5" xfId="15112"/>
    <cellStyle name="Calculation 2 2 2 5 3" xfId="15113"/>
    <cellStyle name="Calculation 2 2 2 5 4" xfId="15114"/>
    <cellStyle name="Calculation 2 2 2 5 5" xfId="15115"/>
    <cellStyle name="Calculation 2 2 2 5 6" xfId="15116"/>
    <cellStyle name="Calculation 2 2 2 6" xfId="15117"/>
    <cellStyle name="Calculation 2 2 2 6 2" xfId="15118"/>
    <cellStyle name="Calculation 2 2 2 6 2 2" xfId="15119"/>
    <cellStyle name="Calculation 2 2 2 6 2 3" xfId="15120"/>
    <cellStyle name="Calculation 2 2 2 6 2 4" xfId="15121"/>
    <cellStyle name="Calculation 2 2 2 6 2 5" xfId="15122"/>
    <cellStyle name="Calculation 2 2 2 6 3" xfId="15123"/>
    <cellStyle name="Calculation 2 2 2 6 4" xfId="15124"/>
    <cellStyle name="Calculation 2 2 2 6 5" xfId="15125"/>
    <cellStyle name="Calculation 2 2 2 6 6" xfId="15126"/>
    <cellStyle name="Calculation 2 2 2 7" xfId="15127"/>
    <cellStyle name="Calculation 2 2 2 7 2" xfId="15128"/>
    <cellStyle name="Calculation 2 2 2 7 2 2" xfId="15129"/>
    <cellStyle name="Calculation 2 2 2 7 2 3" xfId="15130"/>
    <cellStyle name="Calculation 2 2 2 7 2 4" xfId="15131"/>
    <cellStyle name="Calculation 2 2 2 7 2 5" xfId="15132"/>
    <cellStyle name="Calculation 2 2 2 7 3" xfId="15133"/>
    <cellStyle name="Calculation 2 2 2 7 4" xfId="15134"/>
    <cellStyle name="Calculation 2 2 2 7 5" xfId="15135"/>
    <cellStyle name="Calculation 2 2 2 7 6" xfId="15136"/>
    <cellStyle name="Calculation 2 2 2 8" xfId="15137"/>
    <cellStyle name="Calculation 2 2 2 8 2" xfId="15138"/>
    <cellStyle name="Calculation 2 2 2 8 3" xfId="15139"/>
    <cellStyle name="Calculation 2 2 2 8 4" xfId="15140"/>
    <cellStyle name="Calculation 2 2 2 8 5" xfId="15141"/>
    <cellStyle name="Calculation 2 2 2 9" xfId="15142"/>
    <cellStyle name="Calculation 2 2 3" xfId="15143"/>
    <cellStyle name="Calculation 2 2 3 10" xfId="15144"/>
    <cellStyle name="Calculation 2 2 3 11" xfId="15145"/>
    <cellStyle name="Calculation 2 2 3 2" xfId="15146"/>
    <cellStyle name="Calculation 2 2 3 2 10" xfId="15147"/>
    <cellStyle name="Calculation 2 2 3 2 2" xfId="15148"/>
    <cellStyle name="Calculation 2 2 3 2 2 2" xfId="15149"/>
    <cellStyle name="Calculation 2 2 3 2 2 2 2" xfId="15150"/>
    <cellStyle name="Calculation 2 2 3 2 2 2 3" xfId="15151"/>
    <cellStyle name="Calculation 2 2 3 2 2 2 4" xfId="15152"/>
    <cellStyle name="Calculation 2 2 3 2 2 2 5" xfId="15153"/>
    <cellStyle name="Calculation 2 2 3 2 2 3" xfId="15154"/>
    <cellStyle name="Calculation 2 2 3 2 2 4" xfId="15155"/>
    <cellStyle name="Calculation 2 2 3 2 2 5" xfId="15156"/>
    <cellStyle name="Calculation 2 2 3 2 2 6" xfId="15157"/>
    <cellStyle name="Calculation 2 2 3 2 3" xfId="15158"/>
    <cellStyle name="Calculation 2 2 3 2 3 2" xfId="15159"/>
    <cellStyle name="Calculation 2 2 3 2 3 2 2" xfId="15160"/>
    <cellStyle name="Calculation 2 2 3 2 3 2 3" xfId="15161"/>
    <cellStyle name="Calculation 2 2 3 2 3 2 4" xfId="15162"/>
    <cellStyle name="Calculation 2 2 3 2 3 2 5" xfId="15163"/>
    <cellStyle name="Calculation 2 2 3 2 3 3" xfId="15164"/>
    <cellStyle name="Calculation 2 2 3 2 3 4" xfId="15165"/>
    <cellStyle name="Calculation 2 2 3 2 3 5" xfId="15166"/>
    <cellStyle name="Calculation 2 2 3 2 3 6" xfId="15167"/>
    <cellStyle name="Calculation 2 2 3 2 4" xfId="15168"/>
    <cellStyle name="Calculation 2 2 3 2 4 2" xfId="15169"/>
    <cellStyle name="Calculation 2 2 3 2 4 2 2" xfId="15170"/>
    <cellStyle name="Calculation 2 2 3 2 4 2 3" xfId="15171"/>
    <cellStyle name="Calculation 2 2 3 2 4 2 4" xfId="15172"/>
    <cellStyle name="Calculation 2 2 3 2 4 2 5" xfId="15173"/>
    <cellStyle name="Calculation 2 2 3 2 4 3" xfId="15174"/>
    <cellStyle name="Calculation 2 2 3 2 4 4" xfId="15175"/>
    <cellStyle name="Calculation 2 2 3 2 4 5" xfId="15176"/>
    <cellStyle name="Calculation 2 2 3 2 4 6" xfId="15177"/>
    <cellStyle name="Calculation 2 2 3 2 5" xfId="15178"/>
    <cellStyle name="Calculation 2 2 3 2 5 2" xfId="15179"/>
    <cellStyle name="Calculation 2 2 3 2 5 2 2" xfId="15180"/>
    <cellStyle name="Calculation 2 2 3 2 5 2 3" xfId="15181"/>
    <cellStyle name="Calculation 2 2 3 2 5 2 4" xfId="15182"/>
    <cellStyle name="Calculation 2 2 3 2 5 2 5" xfId="15183"/>
    <cellStyle name="Calculation 2 2 3 2 5 3" xfId="15184"/>
    <cellStyle name="Calculation 2 2 3 2 5 4" xfId="15185"/>
    <cellStyle name="Calculation 2 2 3 2 5 5" xfId="15186"/>
    <cellStyle name="Calculation 2 2 3 2 5 6" xfId="15187"/>
    <cellStyle name="Calculation 2 2 3 2 6" xfId="15188"/>
    <cellStyle name="Calculation 2 2 3 2 6 2" xfId="15189"/>
    <cellStyle name="Calculation 2 2 3 2 6 3" xfId="15190"/>
    <cellStyle name="Calculation 2 2 3 2 6 4" xfId="15191"/>
    <cellStyle name="Calculation 2 2 3 2 6 5" xfId="15192"/>
    <cellStyle name="Calculation 2 2 3 2 7" xfId="15193"/>
    <cellStyle name="Calculation 2 2 3 2 8" xfId="15194"/>
    <cellStyle name="Calculation 2 2 3 2 9" xfId="15195"/>
    <cellStyle name="Calculation 2 2 3 3" xfId="15196"/>
    <cellStyle name="Calculation 2 2 3 3 10" xfId="15197"/>
    <cellStyle name="Calculation 2 2 3 3 2" xfId="15198"/>
    <cellStyle name="Calculation 2 2 3 3 2 2" xfId="15199"/>
    <cellStyle name="Calculation 2 2 3 3 2 2 2" xfId="15200"/>
    <cellStyle name="Calculation 2 2 3 3 2 2 3" xfId="15201"/>
    <cellStyle name="Calculation 2 2 3 3 2 2 4" xfId="15202"/>
    <cellStyle name="Calculation 2 2 3 3 2 2 5" xfId="15203"/>
    <cellStyle name="Calculation 2 2 3 3 2 3" xfId="15204"/>
    <cellStyle name="Calculation 2 2 3 3 2 4" xfId="15205"/>
    <cellStyle name="Calculation 2 2 3 3 2 5" xfId="15206"/>
    <cellStyle name="Calculation 2 2 3 3 2 6" xfId="15207"/>
    <cellStyle name="Calculation 2 2 3 3 3" xfId="15208"/>
    <cellStyle name="Calculation 2 2 3 3 3 2" xfId="15209"/>
    <cellStyle name="Calculation 2 2 3 3 3 2 2" xfId="15210"/>
    <cellStyle name="Calculation 2 2 3 3 3 2 3" xfId="15211"/>
    <cellStyle name="Calculation 2 2 3 3 3 2 4" xfId="15212"/>
    <cellStyle name="Calculation 2 2 3 3 3 2 5" xfId="15213"/>
    <cellStyle name="Calculation 2 2 3 3 3 3" xfId="15214"/>
    <cellStyle name="Calculation 2 2 3 3 3 4" xfId="15215"/>
    <cellStyle name="Calculation 2 2 3 3 3 5" xfId="15216"/>
    <cellStyle name="Calculation 2 2 3 3 3 6" xfId="15217"/>
    <cellStyle name="Calculation 2 2 3 3 4" xfId="15218"/>
    <cellStyle name="Calculation 2 2 3 3 4 2" xfId="15219"/>
    <cellStyle name="Calculation 2 2 3 3 4 2 2" xfId="15220"/>
    <cellStyle name="Calculation 2 2 3 3 4 2 3" xfId="15221"/>
    <cellStyle name="Calculation 2 2 3 3 4 2 4" xfId="15222"/>
    <cellStyle name="Calculation 2 2 3 3 4 2 5" xfId="15223"/>
    <cellStyle name="Calculation 2 2 3 3 4 3" xfId="15224"/>
    <cellStyle name="Calculation 2 2 3 3 4 4" xfId="15225"/>
    <cellStyle name="Calculation 2 2 3 3 4 5" xfId="15226"/>
    <cellStyle name="Calculation 2 2 3 3 4 6" xfId="15227"/>
    <cellStyle name="Calculation 2 2 3 3 5" xfId="15228"/>
    <cellStyle name="Calculation 2 2 3 3 5 2" xfId="15229"/>
    <cellStyle name="Calculation 2 2 3 3 5 2 2" xfId="15230"/>
    <cellStyle name="Calculation 2 2 3 3 5 2 3" xfId="15231"/>
    <cellStyle name="Calculation 2 2 3 3 5 2 4" xfId="15232"/>
    <cellStyle name="Calculation 2 2 3 3 5 2 5" xfId="15233"/>
    <cellStyle name="Calculation 2 2 3 3 5 3" xfId="15234"/>
    <cellStyle name="Calculation 2 2 3 3 5 4" xfId="15235"/>
    <cellStyle name="Calculation 2 2 3 3 5 5" xfId="15236"/>
    <cellStyle name="Calculation 2 2 3 3 5 6" xfId="15237"/>
    <cellStyle name="Calculation 2 2 3 3 6" xfId="15238"/>
    <cellStyle name="Calculation 2 2 3 3 6 2" xfId="15239"/>
    <cellStyle name="Calculation 2 2 3 3 6 3" xfId="15240"/>
    <cellStyle name="Calculation 2 2 3 3 6 4" xfId="15241"/>
    <cellStyle name="Calculation 2 2 3 3 6 5" xfId="15242"/>
    <cellStyle name="Calculation 2 2 3 3 7" xfId="15243"/>
    <cellStyle name="Calculation 2 2 3 3 8" xfId="15244"/>
    <cellStyle name="Calculation 2 2 3 3 9" xfId="15245"/>
    <cellStyle name="Calculation 2 2 3 4" xfId="15246"/>
    <cellStyle name="Calculation 2 2 3 4 2" xfId="15247"/>
    <cellStyle name="Calculation 2 2 3 4 2 2" xfId="15248"/>
    <cellStyle name="Calculation 2 2 3 4 2 3" xfId="15249"/>
    <cellStyle name="Calculation 2 2 3 4 2 4" xfId="15250"/>
    <cellStyle name="Calculation 2 2 3 4 2 5" xfId="15251"/>
    <cellStyle name="Calculation 2 2 3 4 3" xfId="15252"/>
    <cellStyle name="Calculation 2 2 3 4 4" xfId="15253"/>
    <cellStyle name="Calculation 2 2 3 4 5" xfId="15254"/>
    <cellStyle name="Calculation 2 2 3 4 6" xfId="15255"/>
    <cellStyle name="Calculation 2 2 3 5" xfId="15256"/>
    <cellStyle name="Calculation 2 2 3 5 2" xfId="15257"/>
    <cellStyle name="Calculation 2 2 3 5 2 2" xfId="15258"/>
    <cellStyle name="Calculation 2 2 3 5 2 3" xfId="15259"/>
    <cellStyle name="Calculation 2 2 3 5 2 4" xfId="15260"/>
    <cellStyle name="Calculation 2 2 3 5 2 5" xfId="15261"/>
    <cellStyle name="Calculation 2 2 3 5 3" xfId="15262"/>
    <cellStyle name="Calculation 2 2 3 5 4" xfId="15263"/>
    <cellStyle name="Calculation 2 2 3 5 5" xfId="15264"/>
    <cellStyle name="Calculation 2 2 3 5 6" xfId="15265"/>
    <cellStyle name="Calculation 2 2 3 6" xfId="15266"/>
    <cellStyle name="Calculation 2 2 3 6 2" xfId="15267"/>
    <cellStyle name="Calculation 2 2 3 6 2 2" xfId="15268"/>
    <cellStyle name="Calculation 2 2 3 6 2 3" xfId="15269"/>
    <cellStyle name="Calculation 2 2 3 6 2 4" xfId="15270"/>
    <cellStyle name="Calculation 2 2 3 6 2 5" xfId="15271"/>
    <cellStyle name="Calculation 2 2 3 6 3" xfId="15272"/>
    <cellStyle name="Calculation 2 2 3 6 4" xfId="15273"/>
    <cellStyle name="Calculation 2 2 3 6 5" xfId="15274"/>
    <cellStyle name="Calculation 2 2 3 6 6" xfId="15275"/>
    <cellStyle name="Calculation 2 2 3 7" xfId="15276"/>
    <cellStyle name="Calculation 2 2 3 7 2" xfId="15277"/>
    <cellStyle name="Calculation 2 2 3 7 3" xfId="15278"/>
    <cellStyle name="Calculation 2 2 3 7 4" xfId="15279"/>
    <cellStyle name="Calculation 2 2 3 7 5" xfId="15280"/>
    <cellStyle name="Calculation 2 2 3 8" xfId="15281"/>
    <cellStyle name="Calculation 2 2 3 9" xfId="15282"/>
    <cellStyle name="Calculation 2 2 4" xfId="15283"/>
    <cellStyle name="Calculation 2 2 4 10" xfId="15284"/>
    <cellStyle name="Calculation 2 2 4 11" xfId="15285"/>
    <cellStyle name="Calculation 2 2 4 2" xfId="15286"/>
    <cellStyle name="Calculation 2 2 4 2 10" xfId="15287"/>
    <cellStyle name="Calculation 2 2 4 2 2" xfId="15288"/>
    <cellStyle name="Calculation 2 2 4 2 2 2" xfId="15289"/>
    <cellStyle name="Calculation 2 2 4 2 2 2 2" xfId="15290"/>
    <cellStyle name="Calculation 2 2 4 2 2 2 3" xfId="15291"/>
    <cellStyle name="Calculation 2 2 4 2 2 2 4" xfId="15292"/>
    <cellStyle name="Calculation 2 2 4 2 2 2 5" xfId="15293"/>
    <cellStyle name="Calculation 2 2 4 2 2 3" xfId="15294"/>
    <cellStyle name="Calculation 2 2 4 2 2 4" xfId="15295"/>
    <cellStyle name="Calculation 2 2 4 2 2 5" xfId="15296"/>
    <cellStyle name="Calculation 2 2 4 2 2 6" xfId="15297"/>
    <cellStyle name="Calculation 2 2 4 2 3" xfId="15298"/>
    <cellStyle name="Calculation 2 2 4 2 3 2" xfId="15299"/>
    <cellStyle name="Calculation 2 2 4 2 3 2 2" xfId="15300"/>
    <cellStyle name="Calculation 2 2 4 2 3 2 3" xfId="15301"/>
    <cellStyle name="Calculation 2 2 4 2 3 2 4" xfId="15302"/>
    <cellStyle name="Calculation 2 2 4 2 3 2 5" xfId="15303"/>
    <cellStyle name="Calculation 2 2 4 2 3 3" xfId="15304"/>
    <cellStyle name="Calculation 2 2 4 2 3 4" xfId="15305"/>
    <cellStyle name="Calculation 2 2 4 2 3 5" xfId="15306"/>
    <cellStyle name="Calculation 2 2 4 2 3 6" xfId="15307"/>
    <cellStyle name="Calculation 2 2 4 2 4" xfId="15308"/>
    <cellStyle name="Calculation 2 2 4 2 4 2" xfId="15309"/>
    <cellStyle name="Calculation 2 2 4 2 4 2 2" xfId="15310"/>
    <cellStyle name="Calculation 2 2 4 2 4 2 3" xfId="15311"/>
    <cellStyle name="Calculation 2 2 4 2 4 2 4" xfId="15312"/>
    <cellStyle name="Calculation 2 2 4 2 4 2 5" xfId="15313"/>
    <cellStyle name="Calculation 2 2 4 2 4 3" xfId="15314"/>
    <cellStyle name="Calculation 2 2 4 2 4 4" xfId="15315"/>
    <cellStyle name="Calculation 2 2 4 2 4 5" xfId="15316"/>
    <cellStyle name="Calculation 2 2 4 2 4 6" xfId="15317"/>
    <cellStyle name="Calculation 2 2 4 2 5" xfId="15318"/>
    <cellStyle name="Calculation 2 2 4 2 5 2" xfId="15319"/>
    <cellStyle name="Calculation 2 2 4 2 5 2 2" xfId="15320"/>
    <cellStyle name="Calculation 2 2 4 2 5 2 3" xfId="15321"/>
    <cellStyle name="Calculation 2 2 4 2 5 2 4" xfId="15322"/>
    <cellStyle name="Calculation 2 2 4 2 5 2 5" xfId="15323"/>
    <cellStyle name="Calculation 2 2 4 2 5 3" xfId="15324"/>
    <cellStyle name="Calculation 2 2 4 2 5 4" xfId="15325"/>
    <cellStyle name="Calculation 2 2 4 2 5 5" xfId="15326"/>
    <cellStyle name="Calculation 2 2 4 2 5 6" xfId="15327"/>
    <cellStyle name="Calculation 2 2 4 2 6" xfId="15328"/>
    <cellStyle name="Calculation 2 2 4 2 6 2" xfId="15329"/>
    <cellStyle name="Calculation 2 2 4 2 6 3" xfId="15330"/>
    <cellStyle name="Calculation 2 2 4 2 6 4" xfId="15331"/>
    <cellStyle name="Calculation 2 2 4 2 6 5" xfId="15332"/>
    <cellStyle name="Calculation 2 2 4 2 7" xfId="15333"/>
    <cellStyle name="Calculation 2 2 4 2 8" xfId="15334"/>
    <cellStyle name="Calculation 2 2 4 2 9" xfId="15335"/>
    <cellStyle name="Calculation 2 2 4 3" xfId="15336"/>
    <cellStyle name="Calculation 2 2 4 3 10" xfId="15337"/>
    <cellStyle name="Calculation 2 2 4 3 2" xfId="15338"/>
    <cellStyle name="Calculation 2 2 4 3 2 2" xfId="15339"/>
    <cellStyle name="Calculation 2 2 4 3 2 2 2" xfId="15340"/>
    <cellStyle name="Calculation 2 2 4 3 2 2 3" xfId="15341"/>
    <cellStyle name="Calculation 2 2 4 3 2 2 4" xfId="15342"/>
    <cellStyle name="Calculation 2 2 4 3 2 2 5" xfId="15343"/>
    <cellStyle name="Calculation 2 2 4 3 2 3" xfId="15344"/>
    <cellStyle name="Calculation 2 2 4 3 2 4" xfId="15345"/>
    <cellStyle name="Calculation 2 2 4 3 2 5" xfId="15346"/>
    <cellStyle name="Calculation 2 2 4 3 2 6" xfId="15347"/>
    <cellStyle name="Calculation 2 2 4 3 3" xfId="15348"/>
    <cellStyle name="Calculation 2 2 4 3 3 2" xfId="15349"/>
    <cellStyle name="Calculation 2 2 4 3 3 2 2" xfId="15350"/>
    <cellStyle name="Calculation 2 2 4 3 3 2 3" xfId="15351"/>
    <cellStyle name="Calculation 2 2 4 3 3 2 4" xfId="15352"/>
    <cellStyle name="Calculation 2 2 4 3 3 2 5" xfId="15353"/>
    <cellStyle name="Calculation 2 2 4 3 3 3" xfId="15354"/>
    <cellStyle name="Calculation 2 2 4 3 3 4" xfId="15355"/>
    <cellStyle name="Calculation 2 2 4 3 3 5" xfId="15356"/>
    <cellStyle name="Calculation 2 2 4 3 3 6" xfId="15357"/>
    <cellStyle name="Calculation 2 2 4 3 4" xfId="15358"/>
    <cellStyle name="Calculation 2 2 4 3 4 2" xfId="15359"/>
    <cellStyle name="Calculation 2 2 4 3 4 2 2" xfId="15360"/>
    <cellStyle name="Calculation 2 2 4 3 4 2 3" xfId="15361"/>
    <cellStyle name="Calculation 2 2 4 3 4 2 4" xfId="15362"/>
    <cellStyle name="Calculation 2 2 4 3 4 2 5" xfId="15363"/>
    <cellStyle name="Calculation 2 2 4 3 4 3" xfId="15364"/>
    <cellStyle name="Calculation 2 2 4 3 4 4" xfId="15365"/>
    <cellStyle name="Calculation 2 2 4 3 4 5" xfId="15366"/>
    <cellStyle name="Calculation 2 2 4 3 4 6" xfId="15367"/>
    <cellStyle name="Calculation 2 2 4 3 5" xfId="15368"/>
    <cellStyle name="Calculation 2 2 4 3 5 2" xfId="15369"/>
    <cellStyle name="Calculation 2 2 4 3 5 2 2" xfId="15370"/>
    <cellStyle name="Calculation 2 2 4 3 5 2 3" xfId="15371"/>
    <cellStyle name="Calculation 2 2 4 3 5 2 4" xfId="15372"/>
    <cellStyle name="Calculation 2 2 4 3 5 2 5" xfId="15373"/>
    <cellStyle name="Calculation 2 2 4 3 5 3" xfId="15374"/>
    <cellStyle name="Calculation 2 2 4 3 5 4" xfId="15375"/>
    <cellStyle name="Calculation 2 2 4 3 5 5" xfId="15376"/>
    <cellStyle name="Calculation 2 2 4 3 5 6" xfId="15377"/>
    <cellStyle name="Calculation 2 2 4 3 6" xfId="15378"/>
    <cellStyle name="Calculation 2 2 4 3 6 2" xfId="15379"/>
    <cellStyle name="Calculation 2 2 4 3 6 3" xfId="15380"/>
    <cellStyle name="Calculation 2 2 4 3 6 4" xfId="15381"/>
    <cellStyle name="Calculation 2 2 4 3 6 5" xfId="15382"/>
    <cellStyle name="Calculation 2 2 4 3 7" xfId="15383"/>
    <cellStyle name="Calculation 2 2 4 3 8" xfId="15384"/>
    <cellStyle name="Calculation 2 2 4 3 9" xfId="15385"/>
    <cellStyle name="Calculation 2 2 4 4" xfId="15386"/>
    <cellStyle name="Calculation 2 2 4 4 2" xfId="15387"/>
    <cellStyle name="Calculation 2 2 4 4 2 2" xfId="15388"/>
    <cellStyle name="Calculation 2 2 4 4 2 3" xfId="15389"/>
    <cellStyle name="Calculation 2 2 4 4 2 4" xfId="15390"/>
    <cellStyle name="Calculation 2 2 4 4 2 5" xfId="15391"/>
    <cellStyle name="Calculation 2 2 4 4 3" xfId="15392"/>
    <cellStyle name="Calculation 2 2 4 4 4" xfId="15393"/>
    <cellStyle name="Calculation 2 2 4 4 5" xfId="15394"/>
    <cellStyle name="Calculation 2 2 4 4 6" xfId="15395"/>
    <cellStyle name="Calculation 2 2 4 5" xfId="15396"/>
    <cellStyle name="Calculation 2 2 4 5 2" xfId="15397"/>
    <cellStyle name="Calculation 2 2 4 5 2 2" xfId="15398"/>
    <cellStyle name="Calculation 2 2 4 5 2 3" xfId="15399"/>
    <cellStyle name="Calculation 2 2 4 5 2 4" xfId="15400"/>
    <cellStyle name="Calculation 2 2 4 5 2 5" xfId="15401"/>
    <cellStyle name="Calculation 2 2 4 5 3" xfId="15402"/>
    <cellStyle name="Calculation 2 2 4 5 4" xfId="15403"/>
    <cellStyle name="Calculation 2 2 4 5 5" xfId="15404"/>
    <cellStyle name="Calculation 2 2 4 5 6" xfId="15405"/>
    <cellStyle name="Calculation 2 2 4 6" xfId="15406"/>
    <cellStyle name="Calculation 2 2 4 6 2" xfId="15407"/>
    <cellStyle name="Calculation 2 2 4 6 2 2" xfId="15408"/>
    <cellStyle name="Calculation 2 2 4 6 2 3" xfId="15409"/>
    <cellStyle name="Calculation 2 2 4 6 2 4" xfId="15410"/>
    <cellStyle name="Calculation 2 2 4 6 2 5" xfId="15411"/>
    <cellStyle name="Calculation 2 2 4 6 3" xfId="15412"/>
    <cellStyle name="Calculation 2 2 4 6 4" xfId="15413"/>
    <cellStyle name="Calculation 2 2 4 6 5" xfId="15414"/>
    <cellStyle name="Calculation 2 2 4 6 6" xfId="15415"/>
    <cellStyle name="Calculation 2 2 4 7" xfId="15416"/>
    <cellStyle name="Calculation 2 2 4 7 2" xfId="15417"/>
    <cellStyle name="Calculation 2 2 4 7 3" xfId="15418"/>
    <cellStyle name="Calculation 2 2 4 7 4" xfId="15419"/>
    <cellStyle name="Calculation 2 2 4 7 5" xfId="15420"/>
    <cellStyle name="Calculation 2 2 4 8" xfId="15421"/>
    <cellStyle name="Calculation 2 2 4 9" xfId="15422"/>
    <cellStyle name="Calculation 2 2 5" xfId="15423"/>
    <cellStyle name="Calculation 2 2 5 10" xfId="15424"/>
    <cellStyle name="Calculation 2 2 5 11" xfId="15425"/>
    <cellStyle name="Calculation 2 2 5 2" xfId="15426"/>
    <cellStyle name="Calculation 2 2 5 2 10" xfId="15427"/>
    <cellStyle name="Calculation 2 2 5 2 2" xfId="15428"/>
    <cellStyle name="Calculation 2 2 5 2 2 2" xfId="15429"/>
    <cellStyle name="Calculation 2 2 5 2 2 2 2" xfId="15430"/>
    <cellStyle name="Calculation 2 2 5 2 2 2 3" xfId="15431"/>
    <cellStyle name="Calculation 2 2 5 2 2 2 4" xfId="15432"/>
    <cellStyle name="Calculation 2 2 5 2 2 2 5" xfId="15433"/>
    <cellStyle name="Calculation 2 2 5 2 2 3" xfId="15434"/>
    <cellStyle name="Calculation 2 2 5 2 2 4" xfId="15435"/>
    <cellStyle name="Calculation 2 2 5 2 2 5" xfId="15436"/>
    <cellStyle name="Calculation 2 2 5 2 2 6" xfId="15437"/>
    <cellStyle name="Calculation 2 2 5 2 3" xfId="15438"/>
    <cellStyle name="Calculation 2 2 5 2 3 2" xfId="15439"/>
    <cellStyle name="Calculation 2 2 5 2 3 2 2" xfId="15440"/>
    <cellStyle name="Calculation 2 2 5 2 3 2 3" xfId="15441"/>
    <cellStyle name="Calculation 2 2 5 2 3 2 4" xfId="15442"/>
    <cellStyle name="Calculation 2 2 5 2 3 2 5" xfId="15443"/>
    <cellStyle name="Calculation 2 2 5 2 3 3" xfId="15444"/>
    <cellStyle name="Calculation 2 2 5 2 3 4" xfId="15445"/>
    <cellStyle name="Calculation 2 2 5 2 3 5" xfId="15446"/>
    <cellStyle name="Calculation 2 2 5 2 3 6" xfId="15447"/>
    <cellStyle name="Calculation 2 2 5 2 4" xfId="15448"/>
    <cellStyle name="Calculation 2 2 5 2 4 2" xfId="15449"/>
    <cellStyle name="Calculation 2 2 5 2 4 2 2" xfId="15450"/>
    <cellStyle name="Calculation 2 2 5 2 4 2 3" xfId="15451"/>
    <cellStyle name="Calculation 2 2 5 2 4 2 4" xfId="15452"/>
    <cellStyle name="Calculation 2 2 5 2 4 2 5" xfId="15453"/>
    <cellStyle name="Calculation 2 2 5 2 4 3" xfId="15454"/>
    <cellStyle name="Calculation 2 2 5 2 4 4" xfId="15455"/>
    <cellStyle name="Calculation 2 2 5 2 4 5" xfId="15456"/>
    <cellStyle name="Calculation 2 2 5 2 4 6" xfId="15457"/>
    <cellStyle name="Calculation 2 2 5 2 5" xfId="15458"/>
    <cellStyle name="Calculation 2 2 5 2 5 2" xfId="15459"/>
    <cellStyle name="Calculation 2 2 5 2 5 2 2" xfId="15460"/>
    <cellStyle name="Calculation 2 2 5 2 5 2 3" xfId="15461"/>
    <cellStyle name="Calculation 2 2 5 2 5 2 4" xfId="15462"/>
    <cellStyle name="Calculation 2 2 5 2 5 2 5" xfId="15463"/>
    <cellStyle name="Calculation 2 2 5 2 5 3" xfId="15464"/>
    <cellStyle name="Calculation 2 2 5 2 5 4" xfId="15465"/>
    <cellStyle name="Calculation 2 2 5 2 5 5" xfId="15466"/>
    <cellStyle name="Calculation 2 2 5 2 5 6" xfId="15467"/>
    <cellStyle name="Calculation 2 2 5 2 6" xfId="15468"/>
    <cellStyle name="Calculation 2 2 5 2 6 2" xfId="15469"/>
    <cellStyle name="Calculation 2 2 5 2 6 3" xfId="15470"/>
    <cellStyle name="Calculation 2 2 5 2 6 4" xfId="15471"/>
    <cellStyle name="Calculation 2 2 5 2 6 5" xfId="15472"/>
    <cellStyle name="Calculation 2 2 5 2 7" xfId="15473"/>
    <cellStyle name="Calculation 2 2 5 2 8" xfId="15474"/>
    <cellStyle name="Calculation 2 2 5 2 9" xfId="15475"/>
    <cellStyle name="Calculation 2 2 5 3" xfId="15476"/>
    <cellStyle name="Calculation 2 2 5 3 10" xfId="15477"/>
    <cellStyle name="Calculation 2 2 5 3 2" xfId="15478"/>
    <cellStyle name="Calculation 2 2 5 3 2 2" xfId="15479"/>
    <cellStyle name="Calculation 2 2 5 3 2 2 2" xfId="15480"/>
    <cellStyle name="Calculation 2 2 5 3 2 2 3" xfId="15481"/>
    <cellStyle name="Calculation 2 2 5 3 2 2 4" xfId="15482"/>
    <cellStyle name="Calculation 2 2 5 3 2 2 5" xfId="15483"/>
    <cellStyle name="Calculation 2 2 5 3 2 3" xfId="15484"/>
    <cellStyle name="Calculation 2 2 5 3 2 4" xfId="15485"/>
    <cellStyle name="Calculation 2 2 5 3 2 5" xfId="15486"/>
    <cellStyle name="Calculation 2 2 5 3 2 6" xfId="15487"/>
    <cellStyle name="Calculation 2 2 5 3 3" xfId="15488"/>
    <cellStyle name="Calculation 2 2 5 3 3 2" xfId="15489"/>
    <cellStyle name="Calculation 2 2 5 3 3 2 2" xfId="15490"/>
    <cellStyle name="Calculation 2 2 5 3 3 2 3" xfId="15491"/>
    <cellStyle name="Calculation 2 2 5 3 3 2 4" xfId="15492"/>
    <cellStyle name="Calculation 2 2 5 3 3 2 5" xfId="15493"/>
    <cellStyle name="Calculation 2 2 5 3 3 3" xfId="15494"/>
    <cellStyle name="Calculation 2 2 5 3 3 4" xfId="15495"/>
    <cellStyle name="Calculation 2 2 5 3 3 5" xfId="15496"/>
    <cellStyle name="Calculation 2 2 5 3 3 6" xfId="15497"/>
    <cellStyle name="Calculation 2 2 5 3 4" xfId="15498"/>
    <cellStyle name="Calculation 2 2 5 3 4 2" xfId="15499"/>
    <cellStyle name="Calculation 2 2 5 3 4 2 2" xfId="15500"/>
    <cellStyle name="Calculation 2 2 5 3 4 2 3" xfId="15501"/>
    <cellStyle name="Calculation 2 2 5 3 4 2 4" xfId="15502"/>
    <cellStyle name="Calculation 2 2 5 3 4 2 5" xfId="15503"/>
    <cellStyle name="Calculation 2 2 5 3 4 3" xfId="15504"/>
    <cellStyle name="Calculation 2 2 5 3 4 4" xfId="15505"/>
    <cellStyle name="Calculation 2 2 5 3 4 5" xfId="15506"/>
    <cellStyle name="Calculation 2 2 5 3 4 6" xfId="15507"/>
    <cellStyle name="Calculation 2 2 5 3 5" xfId="15508"/>
    <cellStyle name="Calculation 2 2 5 3 5 2" xfId="15509"/>
    <cellStyle name="Calculation 2 2 5 3 5 2 2" xfId="15510"/>
    <cellStyle name="Calculation 2 2 5 3 5 2 3" xfId="15511"/>
    <cellStyle name="Calculation 2 2 5 3 5 2 4" xfId="15512"/>
    <cellStyle name="Calculation 2 2 5 3 5 2 5" xfId="15513"/>
    <cellStyle name="Calculation 2 2 5 3 5 3" xfId="15514"/>
    <cellStyle name="Calculation 2 2 5 3 5 4" xfId="15515"/>
    <cellStyle name="Calculation 2 2 5 3 5 5" xfId="15516"/>
    <cellStyle name="Calculation 2 2 5 3 5 6" xfId="15517"/>
    <cellStyle name="Calculation 2 2 5 3 6" xfId="15518"/>
    <cellStyle name="Calculation 2 2 5 3 6 2" xfId="15519"/>
    <cellStyle name="Calculation 2 2 5 3 6 3" xfId="15520"/>
    <cellStyle name="Calculation 2 2 5 3 6 4" xfId="15521"/>
    <cellStyle name="Calculation 2 2 5 3 6 5" xfId="15522"/>
    <cellStyle name="Calculation 2 2 5 3 7" xfId="15523"/>
    <cellStyle name="Calculation 2 2 5 3 8" xfId="15524"/>
    <cellStyle name="Calculation 2 2 5 3 9" xfId="15525"/>
    <cellStyle name="Calculation 2 2 5 4" xfId="15526"/>
    <cellStyle name="Calculation 2 2 5 4 2" xfId="15527"/>
    <cellStyle name="Calculation 2 2 5 4 2 2" xfId="15528"/>
    <cellStyle name="Calculation 2 2 5 4 2 3" xfId="15529"/>
    <cellStyle name="Calculation 2 2 5 4 2 4" xfId="15530"/>
    <cellStyle name="Calculation 2 2 5 4 2 5" xfId="15531"/>
    <cellStyle name="Calculation 2 2 5 4 3" xfId="15532"/>
    <cellStyle name="Calculation 2 2 5 4 4" xfId="15533"/>
    <cellStyle name="Calculation 2 2 5 4 5" xfId="15534"/>
    <cellStyle name="Calculation 2 2 5 4 6" xfId="15535"/>
    <cellStyle name="Calculation 2 2 5 5" xfId="15536"/>
    <cellStyle name="Calculation 2 2 5 5 2" xfId="15537"/>
    <cellStyle name="Calculation 2 2 5 5 2 2" xfId="15538"/>
    <cellStyle name="Calculation 2 2 5 5 2 3" xfId="15539"/>
    <cellStyle name="Calculation 2 2 5 5 2 4" xfId="15540"/>
    <cellStyle name="Calculation 2 2 5 5 2 5" xfId="15541"/>
    <cellStyle name="Calculation 2 2 5 5 3" xfId="15542"/>
    <cellStyle name="Calculation 2 2 5 5 4" xfId="15543"/>
    <cellStyle name="Calculation 2 2 5 5 5" xfId="15544"/>
    <cellStyle name="Calculation 2 2 5 5 6" xfId="15545"/>
    <cellStyle name="Calculation 2 2 5 6" xfId="15546"/>
    <cellStyle name="Calculation 2 2 5 6 2" xfId="15547"/>
    <cellStyle name="Calculation 2 2 5 6 2 2" xfId="15548"/>
    <cellStyle name="Calculation 2 2 5 6 2 3" xfId="15549"/>
    <cellStyle name="Calculation 2 2 5 6 2 4" xfId="15550"/>
    <cellStyle name="Calculation 2 2 5 6 2 5" xfId="15551"/>
    <cellStyle name="Calculation 2 2 5 6 3" xfId="15552"/>
    <cellStyle name="Calculation 2 2 5 6 4" xfId="15553"/>
    <cellStyle name="Calculation 2 2 5 6 5" xfId="15554"/>
    <cellStyle name="Calculation 2 2 5 6 6" xfId="15555"/>
    <cellStyle name="Calculation 2 2 5 7" xfId="15556"/>
    <cellStyle name="Calculation 2 2 5 7 2" xfId="15557"/>
    <cellStyle name="Calculation 2 2 5 7 3" xfId="15558"/>
    <cellStyle name="Calculation 2 2 5 7 4" xfId="15559"/>
    <cellStyle name="Calculation 2 2 5 7 5" xfId="15560"/>
    <cellStyle name="Calculation 2 2 5 8" xfId="15561"/>
    <cellStyle name="Calculation 2 2 5 9" xfId="15562"/>
    <cellStyle name="Calculation 2 2 6" xfId="15563"/>
    <cellStyle name="Calculation 2 2 6 10" xfId="15564"/>
    <cellStyle name="Calculation 2 2 6 11" xfId="15565"/>
    <cellStyle name="Calculation 2 2 6 2" xfId="15566"/>
    <cellStyle name="Calculation 2 2 6 2 10" xfId="15567"/>
    <cellStyle name="Calculation 2 2 6 2 2" xfId="15568"/>
    <cellStyle name="Calculation 2 2 6 2 2 2" xfId="15569"/>
    <cellStyle name="Calculation 2 2 6 2 2 2 2" xfId="15570"/>
    <cellStyle name="Calculation 2 2 6 2 2 2 3" xfId="15571"/>
    <cellStyle name="Calculation 2 2 6 2 2 2 4" xfId="15572"/>
    <cellStyle name="Calculation 2 2 6 2 2 2 5" xfId="15573"/>
    <cellStyle name="Calculation 2 2 6 2 2 3" xfId="15574"/>
    <cellStyle name="Calculation 2 2 6 2 2 4" xfId="15575"/>
    <cellStyle name="Calculation 2 2 6 2 2 5" xfId="15576"/>
    <cellStyle name="Calculation 2 2 6 2 2 6" xfId="15577"/>
    <cellStyle name="Calculation 2 2 6 2 3" xfId="15578"/>
    <cellStyle name="Calculation 2 2 6 2 3 2" xfId="15579"/>
    <cellStyle name="Calculation 2 2 6 2 3 2 2" xfId="15580"/>
    <cellStyle name="Calculation 2 2 6 2 3 2 3" xfId="15581"/>
    <cellStyle name="Calculation 2 2 6 2 3 2 4" xfId="15582"/>
    <cellStyle name="Calculation 2 2 6 2 3 2 5" xfId="15583"/>
    <cellStyle name="Calculation 2 2 6 2 3 3" xfId="15584"/>
    <cellStyle name="Calculation 2 2 6 2 3 4" xfId="15585"/>
    <cellStyle name="Calculation 2 2 6 2 3 5" xfId="15586"/>
    <cellStyle name="Calculation 2 2 6 2 3 6" xfId="15587"/>
    <cellStyle name="Calculation 2 2 6 2 4" xfId="15588"/>
    <cellStyle name="Calculation 2 2 6 2 4 2" xfId="15589"/>
    <cellStyle name="Calculation 2 2 6 2 4 2 2" xfId="15590"/>
    <cellStyle name="Calculation 2 2 6 2 4 2 3" xfId="15591"/>
    <cellStyle name="Calculation 2 2 6 2 4 2 4" xfId="15592"/>
    <cellStyle name="Calculation 2 2 6 2 4 2 5" xfId="15593"/>
    <cellStyle name="Calculation 2 2 6 2 4 3" xfId="15594"/>
    <cellStyle name="Calculation 2 2 6 2 4 4" xfId="15595"/>
    <cellStyle name="Calculation 2 2 6 2 4 5" xfId="15596"/>
    <cellStyle name="Calculation 2 2 6 2 4 6" xfId="15597"/>
    <cellStyle name="Calculation 2 2 6 2 5" xfId="15598"/>
    <cellStyle name="Calculation 2 2 6 2 5 2" xfId="15599"/>
    <cellStyle name="Calculation 2 2 6 2 5 2 2" xfId="15600"/>
    <cellStyle name="Calculation 2 2 6 2 5 2 3" xfId="15601"/>
    <cellStyle name="Calculation 2 2 6 2 5 2 4" xfId="15602"/>
    <cellStyle name="Calculation 2 2 6 2 5 2 5" xfId="15603"/>
    <cellStyle name="Calculation 2 2 6 2 5 3" xfId="15604"/>
    <cellStyle name="Calculation 2 2 6 2 5 4" xfId="15605"/>
    <cellStyle name="Calculation 2 2 6 2 5 5" xfId="15606"/>
    <cellStyle name="Calculation 2 2 6 2 5 6" xfId="15607"/>
    <cellStyle name="Calculation 2 2 6 2 6" xfId="15608"/>
    <cellStyle name="Calculation 2 2 6 2 6 2" xfId="15609"/>
    <cellStyle name="Calculation 2 2 6 2 6 3" xfId="15610"/>
    <cellStyle name="Calculation 2 2 6 2 6 4" xfId="15611"/>
    <cellStyle name="Calculation 2 2 6 2 6 5" xfId="15612"/>
    <cellStyle name="Calculation 2 2 6 2 7" xfId="15613"/>
    <cellStyle name="Calculation 2 2 6 2 8" xfId="15614"/>
    <cellStyle name="Calculation 2 2 6 2 9" xfId="15615"/>
    <cellStyle name="Calculation 2 2 6 3" xfId="15616"/>
    <cellStyle name="Calculation 2 2 6 3 10" xfId="15617"/>
    <cellStyle name="Calculation 2 2 6 3 2" xfId="15618"/>
    <cellStyle name="Calculation 2 2 6 3 2 2" xfId="15619"/>
    <cellStyle name="Calculation 2 2 6 3 2 2 2" xfId="15620"/>
    <cellStyle name="Calculation 2 2 6 3 2 2 3" xfId="15621"/>
    <cellStyle name="Calculation 2 2 6 3 2 2 4" xfId="15622"/>
    <cellStyle name="Calculation 2 2 6 3 2 2 5" xfId="15623"/>
    <cellStyle name="Calculation 2 2 6 3 2 3" xfId="15624"/>
    <cellStyle name="Calculation 2 2 6 3 2 4" xfId="15625"/>
    <cellStyle name="Calculation 2 2 6 3 2 5" xfId="15626"/>
    <cellStyle name="Calculation 2 2 6 3 2 6" xfId="15627"/>
    <cellStyle name="Calculation 2 2 6 3 3" xfId="15628"/>
    <cellStyle name="Calculation 2 2 6 3 3 2" xfId="15629"/>
    <cellStyle name="Calculation 2 2 6 3 3 2 2" xfId="15630"/>
    <cellStyle name="Calculation 2 2 6 3 3 2 3" xfId="15631"/>
    <cellStyle name="Calculation 2 2 6 3 3 2 4" xfId="15632"/>
    <cellStyle name="Calculation 2 2 6 3 3 2 5" xfId="15633"/>
    <cellStyle name="Calculation 2 2 6 3 3 3" xfId="15634"/>
    <cellStyle name="Calculation 2 2 6 3 3 4" xfId="15635"/>
    <cellStyle name="Calculation 2 2 6 3 3 5" xfId="15636"/>
    <cellStyle name="Calculation 2 2 6 3 3 6" xfId="15637"/>
    <cellStyle name="Calculation 2 2 6 3 4" xfId="15638"/>
    <cellStyle name="Calculation 2 2 6 3 4 2" xfId="15639"/>
    <cellStyle name="Calculation 2 2 6 3 4 2 2" xfId="15640"/>
    <cellStyle name="Calculation 2 2 6 3 4 2 3" xfId="15641"/>
    <cellStyle name="Calculation 2 2 6 3 4 2 4" xfId="15642"/>
    <cellStyle name="Calculation 2 2 6 3 4 2 5" xfId="15643"/>
    <cellStyle name="Calculation 2 2 6 3 4 3" xfId="15644"/>
    <cellStyle name="Calculation 2 2 6 3 4 4" xfId="15645"/>
    <cellStyle name="Calculation 2 2 6 3 4 5" xfId="15646"/>
    <cellStyle name="Calculation 2 2 6 3 4 6" xfId="15647"/>
    <cellStyle name="Calculation 2 2 6 3 5" xfId="15648"/>
    <cellStyle name="Calculation 2 2 6 3 5 2" xfId="15649"/>
    <cellStyle name="Calculation 2 2 6 3 5 2 2" xfId="15650"/>
    <cellStyle name="Calculation 2 2 6 3 5 2 3" xfId="15651"/>
    <cellStyle name="Calculation 2 2 6 3 5 2 4" xfId="15652"/>
    <cellStyle name="Calculation 2 2 6 3 5 2 5" xfId="15653"/>
    <cellStyle name="Calculation 2 2 6 3 5 3" xfId="15654"/>
    <cellStyle name="Calculation 2 2 6 3 5 4" xfId="15655"/>
    <cellStyle name="Calculation 2 2 6 3 5 5" xfId="15656"/>
    <cellStyle name="Calculation 2 2 6 3 5 6" xfId="15657"/>
    <cellStyle name="Calculation 2 2 6 3 6" xfId="15658"/>
    <cellStyle name="Calculation 2 2 6 3 6 2" xfId="15659"/>
    <cellStyle name="Calculation 2 2 6 3 6 3" xfId="15660"/>
    <cellStyle name="Calculation 2 2 6 3 6 4" xfId="15661"/>
    <cellStyle name="Calculation 2 2 6 3 6 5" xfId="15662"/>
    <cellStyle name="Calculation 2 2 6 3 7" xfId="15663"/>
    <cellStyle name="Calculation 2 2 6 3 8" xfId="15664"/>
    <cellStyle name="Calculation 2 2 6 3 9" xfId="15665"/>
    <cellStyle name="Calculation 2 2 6 4" xfId="15666"/>
    <cellStyle name="Calculation 2 2 6 4 2" xfId="15667"/>
    <cellStyle name="Calculation 2 2 6 4 2 2" xfId="15668"/>
    <cellStyle name="Calculation 2 2 6 4 2 3" xfId="15669"/>
    <cellStyle name="Calculation 2 2 6 4 2 4" xfId="15670"/>
    <cellStyle name="Calculation 2 2 6 4 2 5" xfId="15671"/>
    <cellStyle name="Calculation 2 2 6 4 3" xfId="15672"/>
    <cellStyle name="Calculation 2 2 6 4 4" xfId="15673"/>
    <cellStyle name="Calculation 2 2 6 4 5" xfId="15674"/>
    <cellStyle name="Calculation 2 2 6 4 6" xfId="15675"/>
    <cellStyle name="Calculation 2 2 6 5" xfId="15676"/>
    <cellStyle name="Calculation 2 2 6 5 2" xfId="15677"/>
    <cellStyle name="Calculation 2 2 6 5 2 2" xfId="15678"/>
    <cellStyle name="Calculation 2 2 6 5 2 3" xfId="15679"/>
    <cellStyle name="Calculation 2 2 6 5 2 4" xfId="15680"/>
    <cellStyle name="Calculation 2 2 6 5 2 5" xfId="15681"/>
    <cellStyle name="Calculation 2 2 6 5 3" xfId="15682"/>
    <cellStyle name="Calculation 2 2 6 5 4" xfId="15683"/>
    <cellStyle name="Calculation 2 2 6 5 5" xfId="15684"/>
    <cellStyle name="Calculation 2 2 6 5 6" xfId="15685"/>
    <cellStyle name="Calculation 2 2 6 6" xfId="15686"/>
    <cellStyle name="Calculation 2 2 6 6 2" xfId="15687"/>
    <cellStyle name="Calculation 2 2 6 6 2 2" xfId="15688"/>
    <cellStyle name="Calculation 2 2 6 6 2 3" xfId="15689"/>
    <cellStyle name="Calculation 2 2 6 6 2 4" xfId="15690"/>
    <cellStyle name="Calculation 2 2 6 6 2 5" xfId="15691"/>
    <cellStyle name="Calculation 2 2 6 6 3" xfId="15692"/>
    <cellStyle name="Calculation 2 2 6 6 4" xfId="15693"/>
    <cellStyle name="Calculation 2 2 6 6 5" xfId="15694"/>
    <cellStyle name="Calculation 2 2 6 6 6" xfId="15695"/>
    <cellStyle name="Calculation 2 2 6 7" xfId="15696"/>
    <cellStyle name="Calculation 2 2 6 7 2" xfId="15697"/>
    <cellStyle name="Calculation 2 2 6 7 3" xfId="15698"/>
    <cellStyle name="Calculation 2 2 6 7 4" xfId="15699"/>
    <cellStyle name="Calculation 2 2 6 7 5" xfId="15700"/>
    <cellStyle name="Calculation 2 2 6 8" xfId="15701"/>
    <cellStyle name="Calculation 2 2 6 9" xfId="15702"/>
    <cellStyle name="Calculation 2 2 7" xfId="15703"/>
    <cellStyle name="Calculation 2 2 7 10" xfId="15704"/>
    <cellStyle name="Calculation 2 2 7 2" xfId="15705"/>
    <cellStyle name="Calculation 2 2 7 2 2" xfId="15706"/>
    <cellStyle name="Calculation 2 2 7 2 2 2" xfId="15707"/>
    <cellStyle name="Calculation 2 2 7 2 2 3" xfId="15708"/>
    <cellStyle name="Calculation 2 2 7 2 2 4" xfId="15709"/>
    <cellStyle name="Calculation 2 2 7 2 2 5" xfId="15710"/>
    <cellStyle name="Calculation 2 2 7 2 3" xfId="15711"/>
    <cellStyle name="Calculation 2 2 7 2 4" xfId="15712"/>
    <cellStyle name="Calculation 2 2 7 2 5" xfId="15713"/>
    <cellStyle name="Calculation 2 2 7 2 6" xfId="15714"/>
    <cellStyle name="Calculation 2 2 7 3" xfId="15715"/>
    <cellStyle name="Calculation 2 2 7 3 2" xfId="15716"/>
    <cellStyle name="Calculation 2 2 7 3 2 2" xfId="15717"/>
    <cellStyle name="Calculation 2 2 7 3 2 3" xfId="15718"/>
    <cellStyle name="Calculation 2 2 7 3 2 4" xfId="15719"/>
    <cellStyle name="Calculation 2 2 7 3 2 5" xfId="15720"/>
    <cellStyle name="Calculation 2 2 7 3 3" xfId="15721"/>
    <cellStyle name="Calculation 2 2 7 3 4" xfId="15722"/>
    <cellStyle name="Calculation 2 2 7 3 5" xfId="15723"/>
    <cellStyle name="Calculation 2 2 7 3 6" xfId="15724"/>
    <cellStyle name="Calculation 2 2 7 4" xfId="15725"/>
    <cellStyle name="Calculation 2 2 7 4 2" xfId="15726"/>
    <cellStyle name="Calculation 2 2 7 4 2 2" xfId="15727"/>
    <cellStyle name="Calculation 2 2 7 4 2 3" xfId="15728"/>
    <cellStyle name="Calculation 2 2 7 4 2 4" xfId="15729"/>
    <cellStyle name="Calculation 2 2 7 4 2 5" xfId="15730"/>
    <cellStyle name="Calculation 2 2 7 4 3" xfId="15731"/>
    <cellStyle name="Calculation 2 2 7 4 4" xfId="15732"/>
    <cellStyle name="Calculation 2 2 7 4 5" xfId="15733"/>
    <cellStyle name="Calculation 2 2 7 4 6" xfId="15734"/>
    <cellStyle name="Calculation 2 2 7 5" xfId="15735"/>
    <cellStyle name="Calculation 2 2 7 5 2" xfId="15736"/>
    <cellStyle name="Calculation 2 2 7 5 2 2" xfId="15737"/>
    <cellStyle name="Calculation 2 2 7 5 2 3" xfId="15738"/>
    <cellStyle name="Calculation 2 2 7 5 2 4" xfId="15739"/>
    <cellStyle name="Calculation 2 2 7 5 2 5" xfId="15740"/>
    <cellStyle name="Calculation 2 2 7 5 3" xfId="15741"/>
    <cellStyle name="Calculation 2 2 7 5 4" xfId="15742"/>
    <cellStyle name="Calculation 2 2 7 5 5" xfId="15743"/>
    <cellStyle name="Calculation 2 2 7 5 6" xfId="15744"/>
    <cellStyle name="Calculation 2 2 7 6" xfId="15745"/>
    <cellStyle name="Calculation 2 2 7 6 2" xfId="15746"/>
    <cellStyle name="Calculation 2 2 7 6 3" xfId="15747"/>
    <cellStyle name="Calculation 2 2 7 6 4" xfId="15748"/>
    <cellStyle name="Calculation 2 2 7 6 5" xfId="15749"/>
    <cellStyle name="Calculation 2 2 7 7" xfId="15750"/>
    <cellStyle name="Calculation 2 2 7 8" xfId="15751"/>
    <cellStyle name="Calculation 2 2 7 9" xfId="15752"/>
    <cellStyle name="Calculation 2 2 8" xfId="15753"/>
    <cellStyle name="Calculation 2 2 8 10" xfId="15754"/>
    <cellStyle name="Calculation 2 2 8 2" xfId="15755"/>
    <cellStyle name="Calculation 2 2 8 2 2" xfId="15756"/>
    <cellStyle name="Calculation 2 2 8 2 2 2" xfId="15757"/>
    <cellStyle name="Calculation 2 2 8 2 2 3" xfId="15758"/>
    <cellStyle name="Calculation 2 2 8 2 2 4" xfId="15759"/>
    <cellStyle name="Calculation 2 2 8 2 2 5" xfId="15760"/>
    <cellStyle name="Calculation 2 2 8 2 3" xfId="15761"/>
    <cellStyle name="Calculation 2 2 8 2 4" xfId="15762"/>
    <cellStyle name="Calculation 2 2 8 2 5" xfId="15763"/>
    <cellStyle name="Calculation 2 2 8 2 6" xfId="15764"/>
    <cellStyle name="Calculation 2 2 8 3" xfId="15765"/>
    <cellStyle name="Calculation 2 2 8 3 2" xfId="15766"/>
    <cellStyle name="Calculation 2 2 8 3 2 2" xfId="15767"/>
    <cellStyle name="Calculation 2 2 8 3 2 3" xfId="15768"/>
    <cellStyle name="Calculation 2 2 8 3 2 4" xfId="15769"/>
    <cellStyle name="Calculation 2 2 8 3 2 5" xfId="15770"/>
    <cellStyle name="Calculation 2 2 8 3 3" xfId="15771"/>
    <cellStyle name="Calculation 2 2 8 3 4" xfId="15772"/>
    <cellStyle name="Calculation 2 2 8 3 5" xfId="15773"/>
    <cellStyle name="Calculation 2 2 8 3 6" xfId="15774"/>
    <cellStyle name="Calculation 2 2 8 4" xfId="15775"/>
    <cellStyle name="Calculation 2 2 8 4 2" xfId="15776"/>
    <cellStyle name="Calculation 2 2 8 4 2 2" xfId="15777"/>
    <cellStyle name="Calculation 2 2 8 4 2 3" xfId="15778"/>
    <cellStyle name="Calculation 2 2 8 4 2 4" xfId="15779"/>
    <cellStyle name="Calculation 2 2 8 4 2 5" xfId="15780"/>
    <cellStyle name="Calculation 2 2 8 4 3" xfId="15781"/>
    <cellStyle name="Calculation 2 2 8 4 4" xfId="15782"/>
    <cellStyle name="Calculation 2 2 8 4 5" xfId="15783"/>
    <cellStyle name="Calculation 2 2 8 4 6" xfId="15784"/>
    <cellStyle name="Calculation 2 2 8 5" xfId="15785"/>
    <cellStyle name="Calculation 2 2 8 5 2" xfId="15786"/>
    <cellStyle name="Calculation 2 2 8 5 2 2" xfId="15787"/>
    <cellStyle name="Calculation 2 2 8 5 2 3" xfId="15788"/>
    <cellStyle name="Calculation 2 2 8 5 2 4" xfId="15789"/>
    <cellStyle name="Calculation 2 2 8 5 2 5" xfId="15790"/>
    <cellStyle name="Calculation 2 2 8 5 3" xfId="15791"/>
    <cellStyle name="Calculation 2 2 8 5 4" xfId="15792"/>
    <cellStyle name="Calculation 2 2 8 5 5" xfId="15793"/>
    <cellStyle name="Calculation 2 2 8 5 6" xfId="15794"/>
    <cellStyle name="Calculation 2 2 8 6" xfId="15795"/>
    <cellStyle name="Calculation 2 2 8 6 2" xfId="15796"/>
    <cellStyle name="Calculation 2 2 8 6 3" xfId="15797"/>
    <cellStyle name="Calculation 2 2 8 6 4" xfId="15798"/>
    <cellStyle name="Calculation 2 2 8 6 5" xfId="15799"/>
    <cellStyle name="Calculation 2 2 8 7" xfId="15800"/>
    <cellStyle name="Calculation 2 2 8 8" xfId="15801"/>
    <cellStyle name="Calculation 2 2 8 9" xfId="15802"/>
    <cellStyle name="Calculation 2 2 9" xfId="15803"/>
    <cellStyle name="Calculation 2 2 9 2" xfId="15804"/>
    <cellStyle name="Calculation 2 2 9 2 2" xfId="15805"/>
    <cellStyle name="Calculation 2 2 9 2 3" xfId="15806"/>
    <cellStyle name="Calculation 2 2 9 2 4" xfId="15807"/>
    <cellStyle name="Calculation 2 2 9 2 5" xfId="15808"/>
    <cellStyle name="Calculation 2 2 9 3" xfId="15809"/>
    <cellStyle name="Calculation 2 2 9 4" xfId="15810"/>
    <cellStyle name="Calculation 2 2 9 5" xfId="15811"/>
    <cellStyle name="Calculation 2 2 9 6" xfId="15812"/>
    <cellStyle name="Calculation 2 3" xfId="3672"/>
    <cellStyle name="Calculation 2 3 10" xfId="15814"/>
    <cellStyle name="Calculation 2 3 11" xfId="15815"/>
    <cellStyle name="Calculation 2 3 12" xfId="15813"/>
    <cellStyle name="Calculation 2 3 2" xfId="15816"/>
    <cellStyle name="Calculation 2 3 2 10" xfId="15817"/>
    <cellStyle name="Calculation 2 3 2 2" xfId="15818"/>
    <cellStyle name="Calculation 2 3 2 2 2" xfId="15819"/>
    <cellStyle name="Calculation 2 3 2 2 2 2" xfId="15820"/>
    <cellStyle name="Calculation 2 3 2 2 2 3" xfId="15821"/>
    <cellStyle name="Calculation 2 3 2 2 2 4" xfId="15822"/>
    <cellStyle name="Calculation 2 3 2 2 2 5" xfId="15823"/>
    <cellStyle name="Calculation 2 3 2 2 3" xfId="15824"/>
    <cellStyle name="Calculation 2 3 2 2 4" xfId="15825"/>
    <cellStyle name="Calculation 2 3 2 2 5" xfId="15826"/>
    <cellStyle name="Calculation 2 3 2 2 6" xfId="15827"/>
    <cellStyle name="Calculation 2 3 2 3" xfId="15828"/>
    <cellStyle name="Calculation 2 3 2 3 2" xfId="15829"/>
    <cellStyle name="Calculation 2 3 2 3 2 2" xfId="15830"/>
    <cellStyle name="Calculation 2 3 2 3 2 3" xfId="15831"/>
    <cellStyle name="Calculation 2 3 2 3 2 4" xfId="15832"/>
    <cellStyle name="Calculation 2 3 2 3 2 5" xfId="15833"/>
    <cellStyle name="Calculation 2 3 2 3 3" xfId="15834"/>
    <cellStyle name="Calculation 2 3 2 3 4" xfId="15835"/>
    <cellStyle name="Calculation 2 3 2 3 5" xfId="15836"/>
    <cellStyle name="Calculation 2 3 2 3 6" xfId="15837"/>
    <cellStyle name="Calculation 2 3 2 4" xfId="15838"/>
    <cellStyle name="Calculation 2 3 2 4 2" xfId="15839"/>
    <cellStyle name="Calculation 2 3 2 4 2 2" xfId="15840"/>
    <cellStyle name="Calculation 2 3 2 4 2 3" xfId="15841"/>
    <cellStyle name="Calculation 2 3 2 4 2 4" xfId="15842"/>
    <cellStyle name="Calculation 2 3 2 4 2 5" xfId="15843"/>
    <cellStyle name="Calculation 2 3 2 4 3" xfId="15844"/>
    <cellStyle name="Calculation 2 3 2 4 4" xfId="15845"/>
    <cellStyle name="Calculation 2 3 2 4 5" xfId="15846"/>
    <cellStyle name="Calculation 2 3 2 4 6" xfId="15847"/>
    <cellStyle name="Calculation 2 3 2 5" xfId="15848"/>
    <cellStyle name="Calculation 2 3 2 5 2" xfId="15849"/>
    <cellStyle name="Calculation 2 3 2 5 2 2" xfId="15850"/>
    <cellStyle name="Calculation 2 3 2 5 2 3" xfId="15851"/>
    <cellStyle name="Calculation 2 3 2 5 2 4" xfId="15852"/>
    <cellStyle name="Calculation 2 3 2 5 2 5" xfId="15853"/>
    <cellStyle name="Calculation 2 3 2 5 3" xfId="15854"/>
    <cellStyle name="Calculation 2 3 2 5 4" xfId="15855"/>
    <cellStyle name="Calculation 2 3 2 5 5" xfId="15856"/>
    <cellStyle name="Calculation 2 3 2 5 6" xfId="15857"/>
    <cellStyle name="Calculation 2 3 2 6" xfId="15858"/>
    <cellStyle name="Calculation 2 3 2 6 2" xfId="15859"/>
    <cellStyle name="Calculation 2 3 2 6 3" xfId="15860"/>
    <cellStyle name="Calculation 2 3 2 6 4" xfId="15861"/>
    <cellStyle name="Calculation 2 3 2 6 5" xfId="15862"/>
    <cellStyle name="Calculation 2 3 2 7" xfId="15863"/>
    <cellStyle name="Calculation 2 3 2 8" xfId="15864"/>
    <cellStyle name="Calculation 2 3 2 9" xfId="15865"/>
    <cellStyle name="Calculation 2 3 3" xfId="15866"/>
    <cellStyle name="Calculation 2 3 3 10" xfId="15867"/>
    <cellStyle name="Calculation 2 3 3 11" xfId="15868"/>
    <cellStyle name="Calculation 2 3 3 2" xfId="15869"/>
    <cellStyle name="Calculation 2 3 3 2 2" xfId="15870"/>
    <cellStyle name="Calculation 2 3 3 2 2 2" xfId="15871"/>
    <cellStyle name="Calculation 2 3 3 2 2 3" xfId="15872"/>
    <cellStyle name="Calculation 2 3 3 2 2 4" xfId="15873"/>
    <cellStyle name="Calculation 2 3 3 2 2 5" xfId="15874"/>
    <cellStyle name="Calculation 2 3 3 2 3" xfId="15875"/>
    <cellStyle name="Calculation 2 3 3 2 4" xfId="15876"/>
    <cellStyle name="Calculation 2 3 3 2 5" xfId="15877"/>
    <cellStyle name="Calculation 2 3 3 2 6" xfId="15878"/>
    <cellStyle name="Calculation 2 3 3 3" xfId="15879"/>
    <cellStyle name="Calculation 2 3 3 3 2" xfId="15880"/>
    <cellStyle name="Calculation 2 3 3 3 2 2" xfId="15881"/>
    <cellStyle name="Calculation 2 3 3 3 2 3" xfId="15882"/>
    <cellStyle name="Calculation 2 3 3 3 2 4" xfId="15883"/>
    <cellStyle name="Calculation 2 3 3 3 2 5" xfId="15884"/>
    <cellStyle name="Calculation 2 3 3 3 3" xfId="15885"/>
    <cellStyle name="Calculation 2 3 3 3 4" xfId="15886"/>
    <cellStyle name="Calculation 2 3 3 3 5" xfId="15887"/>
    <cellStyle name="Calculation 2 3 3 3 6" xfId="15888"/>
    <cellStyle name="Calculation 2 3 3 4" xfId="15889"/>
    <cellStyle name="Calculation 2 3 3 4 2" xfId="15890"/>
    <cellStyle name="Calculation 2 3 3 4 2 2" xfId="15891"/>
    <cellStyle name="Calculation 2 3 3 4 2 3" xfId="15892"/>
    <cellStyle name="Calculation 2 3 3 4 2 4" xfId="15893"/>
    <cellStyle name="Calculation 2 3 3 4 2 5" xfId="15894"/>
    <cellStyle name="Calculation 2 3 3 4 3" xfId="15895"/>
    <cellStyle name="Calculation 2 3 3 4 4" xfId="15896"/>
    <cellStyle name="Calculation 2 3 3 4 5" xfId="15897"/>
    <cellStyle name="Calculation 2 3 3 4 6" xfId="15898"/>
    <cellStyle name="Calculation 2 3 3 5" xfId="15899"/>
    <cellStyle name="Calculation 2 3 3 5 2" xfId="15900"/>
    <cellStyle name="Calculation 2 3 3 5 2 2" xfId="15901"/>
    <cellStyle name="Calculation 2 3 3 5 2 3" xfId="15902"/>
    <cellStyle name="Calculation 2 3 3 5 2 4" xfId="15903"/>
    <cellStyle name="Calculation 2 3 3 5 2 5" xfId="15904"/>
    <cellStyle name="Calculation 2 3 3 5 3" xfId="15905"/>
    <cellStyle name="Calculation 2 3 3 5 4" xfId="15906"/>
    <cellStyle name="Calculation 2 3 3 5 5" xfId="15907"/>
    <cellStyle name="Calculation 2 3 3 5 6" xfId="15908"/>
    <cellStyle name="Calculation 2 3 3 6" xfId="15909"/>
    <cellStyle name="Calculation 2 3 3 6 2" xfId="15910"/>
    <cellStyle name="Calculation 2 3 3 6 3" xfId="15911"/>
    <cellStyle name="Calculation 2 3 3 6 4" xfId="15912"/>
    <cellStyle name="Calculation 2 3 3 6 5" xfId="15913"/>
    <cellStyle name="Calculation 2 3 3 7" xfId="15914"/>
    <cellStyle name="Calculation 2 3 3 7 2" xfId="15915"/>
    <cellStyle name="Calculation 2 3 3 7 3" xfId="15916"/>
    <cellStyle name="Calculation 2 3 3 7 4" xfId="15917"/>
    <cellStyle name="Calculation 2 3 3 7 5" xfId="15918"/>
    <cellStyle name="Calculation 2 3 3 8" xfId="15919"/>
    <cellStyle name="Calculation 2 3 3 9" xfId="15920"/>
    <cellStyle name="Calculation 2 3 4" xfId="15921"/>
    <cellStyle name="Calculation 2 3 4 2" xfId="15922"/>
    <cellStyle name="Calculation 2 3 4 2 2" xfId="15923"/>
    <cellStyle name="Calculation 2 3 4 2 3" xfId="15924"/>
    <cellStyle name="Calculation 2 3 4 2 4" xfId="15925"/>
    <cellStyle name="Calculation 2 3 4 2 5" xfId="15926"/>
    <cellStyle name="Calculation 2 3 4 3" xfId="15927"/>
    <cellStyle name="Calculation 2 3 4 3 2" xfId="15928"/>
    <cellStyle name="Calculation 2 3 4 3 3" xfId="15929"/>
    <cellStyle name="Calculation 2 3 4 3 4" xfId="15930"/>
    <cellStyle name="Calculation 2 3 4 3 5" xfId="15931"/>
    <cellStyle name="Calculation 2 3 4 4" xfId="15932"/>
    <cellStyle name="Calculation 2 3 4 5" xfId="15933"/>
    <cellStyle name="Calculation 2 3 4 6" xfId="15934"/>
    <cellStyle name="Calculation 2 3 4 7" xfId="15935"/>
    <cellStyle name="Calculation 2 3 5" xfId="15936"/>
    <cellStyle name="Calculation 2 3 5 2" xfId="15937"/>
    <cellStyle name="Calculation 2 3 5 2 2" xfId="15938"/>
    <cellStyle name="Calculation 2 3 5 2 3" xfId="15939"/>
    <cellStyle name="Calculation 2 3 5 2 4" xfId="15940"/>
    <cellStyle name="Calculation 2 3 5 2 5" xfId="15941"/>
    <cellStyle name="Calculation 2 3 5 3" xfId="15942"/>
    <cellStyle name="Calculation 2 3 5 4" xfId="15943"/>
    <cellStyle name="Calculation 2 3 5 5" xfId="15944"/>
    <cellStyle name="Calculation 2 3 5 6" xfId="15945"/>
    <cellStyle name="Calculation 2 3 6" xfId="15946"/>
    <cellStyle name="Calculation 2 3 6 2" xfId="15947"/>
    <cellStyle name="Calculation 2 3 6 2 2" xfId="15948"/>
    <cellStyle name="Calculation 2 3 6 2 3" xfId="15949"/>
    <cellStyle name="Calculation 2 3 6 2 4" xfId="15950"/>
    <cellStyle name="Calculation 2 3 6 2 5" xfId="15951"/>
    <cellStyle name="Calculation 2 3 6 3" xfId="15952"/>
    <cellStyle name="Calculation 2 3 6 4" xfId="15953"/>
    <cellStyle name="Calculation 2 3 6 5" xfId="15954"/>
    <cellStyle name="Calculation 2 3 6 6" xfId="15955"/>
    <cellStyle name="Calculation 2 3 7" xfId="15956"/>
    <cellStyle name="Calculation 2 3 7 2" xfId="15957"/>
    <cellStyle name="Calculation 2 3 7 3" xfId="15958"/>
    <cellStyle name="Calculation 2 3 7 4" xfId="15959"/>
    <cellStyle name="Calculation 2 3 7 5" xfId="15960"/>
    <cellStyle name="Calculation 2 3 8" xfId="15961"/>
    <cellStyle name="Calculation 2 3 9" xfId="15962"/>
    <cellStyle name="Calculation 2 4" xfId="10214"/>
    <cellStyle name="Calculation 2 4 10" xfId="15964"/>
    <cellStyle name="Calculation 2 4 11" xfId="15965"/>
    <cellStyle name="Calculation 2 4 12" xfId="15963"/>
    <cellStyle name="Calculation 2 4 2" xfId="15966"/>
    <cellStyle name="Calculation 2 4 2 10" xfId="15967"/>
    <cellStyle name="Calculation 2 4 2 2" xfId="15968"/>
    <cellStyle name="Calculation 2 4 2 2 2" xfId="15969"/>
    <cellStyle name="Calculation 2 4 2 2 2 2" xfId="15970"/>
    <cellStyle name="Calculation 2 4 2 2 2 3" xfId="15971"/>
    <cellStyle name="Calculation 2 4 2 2 2 4" xfId="15972"/>
    <cellStyle name="Calculation 2 4 2 2 2 5" xfId="15973"/>
    <cellStyle name="Calculation 2 4 2 2 3" xfId="15974"/>
    <cellStyle name="Calculation 2 4 2 2 4" xfId="15975"/>
    <cellStyle name="Calculation 2 4 2 2 5" xfId="15976"/>
    <cellStyle name="Calculation 2 4 2 2 6" xfId="15977"/>
    <cellStyle name="Calculation 2 4 2 3" xfId="15978"/>
    <cellStyle name="Calculation 2 4 2 3 2" xfId="15979"/>
    <cellStyle name="Calculation 2 4 2 3 2 2" xfId="15980"/>
    <cellStyle name="Calculation 2 4 2 3 2 3" xfId="15981"/>
    <cellStyle name="Calculation 2 4 2 3 2 4" xfId="15982"/>
    <cellStyle name="Calculation 2 4 2 3 2 5" xfId="15983"/>
    <cellStyle name="Calculation 2 4 2 3 3" xfId="15984"/>
    <cellStyle name="Calculation 2 4 2 3 4" xfId="15985"/>
    <cellStyle name="Calculation 2 4 2 3 5" xfId="15986"/>
    <cellStyle name="Calculation 2 4 2 3 6" xfId="15987"/>
    <cellStyle name="Calculation 2 4 2 4" xfId="15988"/>
    <cellStyle name="Calculation 2 4 2 4 2" xfId="15989"/>
    <cellStyle name="Calculation 2 4 2 4 2 2" xfId="15990"/>
    <cellStyle name="Calculation 2 4 2 4 2 3" xfId="15991"/>
    <cellStyle name="Calculation 2 4 2 4 2 4" xfId="15992"/>
    <cellStyle name="Calculation 2 4 2 4 2 5" xfId="15993"/>
    <cellStyle name="Calculation 2 4 2 4 3" xfId="15994"/>
    <cellStyle name="Calculation 2 4 2 4 4" xfId="15995"/>
    <cellStyle name="Calculation 2 4 2 4 5" xfId="15996"/>
    <cellStyle name="Calculation 2 4 2 4 6" xfId="15997"/>
    <cellStyle name="Calculation 2 4 2 5" xfId="15998"/>
    <cellStyle name="Calculation 2 4 2 5 2" xfId="15999"/>
    <cellStyle name="Calculation 2 4 2 5 2 2" xfId="16000"/>
    <cellStyle name="Calculation 2 4 2 5 2 3" xfId="16001"/>
    <cellStyle name="Calculation 2 4 2 5 2 4" xfId="16002"/>
    <cellStyle name="Calculation 2 4 2 5 2 5" xfId="16003"/>
    <cellStyle name="Calculation 2 4 2 5 3" xfId="16004"/>
    <cellStyle name="Calculation 2 4 2 5 4" xfId="16005"/>
    <cellStyle name="Calculation 2 4 2 5 5" xfId="16006"/>
    <cellStyle name="Calculation 2 4 2 5 6" xfId="16007"/>
    <cellStyle name="Calculation 2 4 2 6" xfId="16008"/>
    <cellStyle name="Calculation 2 4 2 6 2" xfId="16009"/>
    <cellStyle name="Calculation 2 4 2 6 3" xfId="16010"/>
    <cellStyle name="Calculation 2 4 2 6 4" xfId="16011"/>
    <cellStyle name="Calculation 2 4 2 6 5" xfId="16012"/>
    <cellStyle name="Calculation 2 4 2 7" xfId="16013"/>
    <cellStyle name="Calculation 2 4 2 8" xfId="16014"/>
    <cellStyle name="Calculation 2 4 2 9" xfId="16015"/>
    <cellStyle name="Calculation 2 4 3" xfId="16016"/>
    <cellStyle name="Calculation 2 4 3 10" xfId="16017"/>
    <cellStyle name="Calculation 2 4 3 2" xfId="16018"/>
    <cellStyle name="Calculation 2 4 3 2 2" xfId="16019"/>
    <cellStyle name="Calculation 2 4 3 2 2 2" xfId="16020"/>
    <cellStyle name="Calculation 2 4 3 2 2 3" xfId="16021"/>
    <cellStyle name="Calculation 2 4 3 2 2 4" xfId="16022"/>
    <cellStyle name="Calculation 2 4 3 2 2 5" xfId="16023"/>
    <cellStyle name="Calculation 2 4 3 2 3" xfId="16024"/>
    <cellStyle name="Calculation 2 4 3 2 4" xfId="16025"/>
    <cellStyle name="Calculation 2 4 3 2 5" xfId="16026"/>
    <cellStyle name="Calculation 2 4 3 2 6" xfId="16027"/>
    <cellStyle name="Calculation 2 4 3 3" xfId="16028"/>
    <cellStyle name="Calculation 2 4 3 3 2" xfId="16029"/>
    <cellStyle name="Calculation 2 4 3 3 2 2" xfId="16030"/>
    <cellStyle name="Calculation 2 4 3 3 2 3" xfId="16031"/>
    <cellStyle name="Calculation 2 4 3 3 2 4" xfId="16032"/>
    <cellStyle name="Calculation 2 4 3 3 2 5" xfId="16033"/>
    <cellStyle name="Calculation 2 4 3 3 3" xfId="16034"/>
    <cellStyle name="Calculation 2 4 3 3 4" xfId="16035"/>
    <cellStyle name="Calculation 2 4 3 3 5" xfId="16036"/>
    <cellStyle name="Calculation 2 4 3 3 6" xfId="16037"/>
    <cellStyle name="Calculation 2 4 3 4" xfId="16038"/>
    <cellStyle name="Calculation 2 4 3 4 2" xfId="16039"/>
    <cellStyle name="Calculation 2 4 3 4 2 2" xfId="16040"/>
    <cellStyle name="Calculation 2 4 3 4 2 3" xfId="16041"/>
    <cellStyle name="Calculation 2 4 3 4 2 4" xfId="16042"/>
    <cellStyle name="Calculation 2 4 3 4 2 5" xfId="16043"/>
    <cellStyle name="Calculation 2 4 3 4 3" xfId="16044"/>
    <cellStyle name="Calculation 2 4 3 4 4" xfId="16045"/>
    <cellStyle name="Calculation 2 4 3 4 5" xfId="16046"/>
    <cellStyle name="Calculation 2 4 3 4 6" xfId="16047"/>
    <cellStyle name="Calculation 2 4 3 5" xfId="16048"/>
    <cellStyle name="Calculation 2 4 3 5 2" xfId="16049"/>
    <cellStyle name="Calculation 2 4 3 5 2 2" xfId="16050"/>
    <cellStyle name="Calculation 2 4 3 5 2 3" xfId="16051"/>
    <cellStyle name="Calculation 2 4 3 5 2 4" xfId="16052"/>
    <cellStyle name="Calculation 2 4 3 5 2 5" xfId="16053"/>
    <cellStyle name="Calculation 2 4 3 5 3" xfId="16054"/>
    <cellStyle name="Calculation 2 4 3 5 4" xfId="16055"/>
    <cellStyle name="Calculation 2 4 3 5 5" xfId="16056"/>
    <cellStyle name="Calculation 2 4 3 5 6" xfId="16057"/>
    <cellStyle name="Calculation 2 4 3 6" xfId="16058"/>
    <cellStyle name="Calculation 2 4 3 6 2" xfId="16059"/>
    <cellStyle name="Calculation 2 4 3 6 3" xfId="16060"/>
    <cellStyle name="Calculation 2 4 3 6 4" xfId="16061"/>
    <cellStyle name="Calculation 2 4 3 6 5" xfId="16062"/>
    <cellStyle name="Calculation 2 4 3 7" xfId="16063"/>
    <cellStyle name="Calculation 2 4 3 8" xfId="16064"/>
    <cellStyle name="Calculation 2 4 3 9" xfId="16065"/>
    <cellStyle name="Calculation 2 4 4" xfId="16066"/>
    <cellStyle name="Calculation 2 4 4 2" xfId="16067"/>
    <cellStyle name="Calculation 2 4 4 2 2" xfId="16068"/>
    <cellStyle name="Calculation 2 4 4 2 3" xfId="16069"/>
    <cellStyle name="Calculation 2 4 4 2 4" xfId="16070"/>
    <cellStyle name="Calculation 2 4 4 2 5" xfId="16071"/>
    <cellStyle name="Calculation 2 4 4 3" xfId="16072"/>
    <cellStyle name="Calculation 2 4 4 4" xfId="16073"/>
    <cellStyle name="Calculation 2 4 4 5" xfId="16074"/>
    <cellStyle name="Calculation 2 4 4 6" xfId="16075"/>
    <cellStyle name="Calculation 2 4 5" xfId="16076"/>
    <cellStyle name="Calculation 2 4 5 2" xfId="16077"/>
    <cellStyle name="Calculation 2 4 5 2 2" xfId="16078"/>
    <cellStyle name="Calculation 2 4 5 2 3" xfId="16079"/>
    <cellStyle name="Calculation 2 4 5 2 4" xfId="16080"/>
    <cellStyle name="Calculation 2 4 5 2 5" xfId="16081"/>
    <cellStyle name="Calculation 2 4 5 3" xfId="16082"/>
    <cellStyle name="Calculation 2 4 5 4" xfId="16083"/>
    <cellStyle name="Calculation 2 4 5 5" xfId="16084"/>
    <cellStyle name="Calculation 2 4 5 6" xfId="16085"/>
    <cellStyle name="Calculation 2 4 6" xfId="16086"/>
    <cellStyle name="Calculation 2 4 6 2" xfId="16087"/>
    <cellStyle name="Calculation 2 4 6 2 2" xfId="16088"/>
    <cellStyle name="Calculation 2 4 6 2 3" xfId="16089"/>
    <cellStyle name="Calculation 2 4 6 2 4" xfId="16090"/>
    <cellStyle name="Calculation 2 4 6 2 5" xfId="16091"/>
    <cellStyle name="Calculation 2 4 6 3" xfId="16092"/>
    <cellStyle name="Calculation 2 4 6 4" xfId="16093"/>
    <cellStyle name="Calculation 2 4 6 5" xfId="16094"/>
    <cellStyle name="Calculation 2 4 6 6" xfId="16095"/>
    <cellStyle name="Calculation 2 4 7" xfId="16096"/>
    <cellStyle name="Calculation 2 4 7 2" xfId="16097"/>
    <cellStyle name="Calculation 2 4 7 3" xfId="16098"/>
    <cellStyle name="Calculation 2 4 7 4" xfId="16099"/>
    <cellStyle name="Calculation 2 4 7 5" xfId="16100"/>
    <cellStyle name="Calculation 2 4 8" xfId="16101"/>
    <cellStyle name="Calculation 2 4 9" xfId="16102"/>
    <cellStyle name="Calculation 2 5" xfId="2039"/>
    <cellStyle name="Calculation 2 5 10" xfId="16104"/>
    <cellStyle name="Calculation 2 5 11" xfId="16105"/>
    <cellStyle name="Calculation 2 5 12" xfId="16103"/>
    <cellStyle name="Calculation 2 5 2" xfId="16106"/>
    <cellStyle name="Calculation 2 5 2 10" xfId="16107"/>
    <cellStyle name="Calculation 2 5 2 2" xfId="16108"/>
    <cellStyle name="Calculation 2 5 2 2 2" xfId="16109"/>
    <cellStyle name="Calculation 2 5 2 2 2 2" xfId="16110"/>
    <cellStyle name="Calculation 2 5 2 2 2 3" xfId="16111"/>
    <cellStyle name="Calculation 2 5 2 2 2 4" xfId="16112"/>
    <cellStyle name="Calculation 2 5 2 2 2 5" xfId="16113"/>
    <cellStyle name="Calculation 2 5 2 2 3" xfId="16114"/>
    <cellStyle name="Calculation 2 5 2 2 4" xfId="16115"/>
    <cellStyle name="Calculation 2 5 2 2 5" xfId="16116"/>
    <cellStyle name="Calculation 2 5 2 2 6" xfId="16117"/>
    <cellStyle name="Calculation 2 5 2 3" xfId="16118"/>
    <cellStyle name="Calculation 2 5 2 3 2" xfId="16119"/>
    <cellStyle name="Calculation 2 5 2 3 2 2" xfId="16120"/>
    <cellStyle name="Calculation 2 5 2 3 2 3" xfId="16121"/>
    <cellStyle name="Calculation 2 5 2 3 2 4" xfId="16122"/>
    <cellStyle name="Calculation 2 5 2 3 2 5" xfId="16123"/>
    <cellStyle name="Calculation 2 5 2 3 3" xfId="16124"/>
    <cellStyle name="Calculation 2 5 2 3 4" xfId="16125"/>
    <cellStyle name="Calculation 2 5 2 3 5" xfId="16126"/>
    <cellStyle name="Calculation 2 5 2 3 6" xfId="16127"/>
    <cellStyle name="Calculation 2 5 2 4" xfId="16128"/>
    <cellStyle name="Calculation 2 5 2 4 2" xfId="16129"/>
    <cellStyle name="Calculation 2 5 2 4 2 2" xfId="16130"/>
    <cellStyle name="Calculation 2 5 2 4 2 3" xfId="16131"/>
    <cellStyle name="Calculation 2 5 2 4 2 4" xfId="16132"/>
    <cellStyle name="Calculation 2 5 2 4 2 5" xfId="16133"/>
    <cellStyle name="Calculation 2 5 2 4 3" xfId="16134"/>
    <cellStyle name="Calculation 2 5 2 4 4" xfId="16135"/>
    <cellStyle name="Calculation 2 5 2 4 5" xfId="16136"/>
    <cellStyle name="Calculation 2 5 2 4 6" xfId="16137"/>
    <cellStyle name="Calculation 2 5 2 5" xfId="16138"/>
    <cellStyle name="Calculation 2 5 2 5 2" xfId="16139"/>
    <cellStyle name="Calculation 2 5 2 5 2 2" xfId="16140"/>
    <cellStyle name="Calculation 2 5 2 5 2 3" xfId="16141"/>
    <cellStyle name="Calculation 2 5 2 5 2 4" xfId="16142"/>
    <cellStyle name="Calculation 2 5 2 5 2 5" xfId="16143"/>
    <cellStyle name="Calculation 2 5 2 5 3" xfId="16144"/>
    <cellStyle name="Calculation 2 5 2 5 4" xfId="16145"/>
    <cellStyle name="Calculation 2 5 2 5 5" xfId="16146"/>
    <cellStyle name="Calculation 2 5 2 5 6" xfId="16147"/>
    <cellStyle name="Calculation 2 5 2 6" xfId="16148"/>
    <cellStyle name="Calculation 2 5 2 6 2" xfId="16149"/>
    <cellStyle name="Calculation 2 5 2 6 3" xfId="16150"/>
    <cellStyle name="Calculation 2 5 2 6 4" xfId="16151"/>
    <cellStyle name="Calculation 2 5 2 6 5" xfId="16152"/>
    <cellStyle name="Calculation 2 5 2 7" xfId="16153"/>
    <cellStyle name="Calculation 2 5 2 8" xfId="16154"/>
    <cellStyle name="Calculation 2 5 2 9" xfId="16155"/>
    <cellStyle name="Calculation 2 5 3" xfId="16156"/>
    <cellStyle name="Calculation 2 5 3 10" xfId="16157"/>
    <cellStyle name="Calculation 2 5 3 2" xfId="16158"/>
    <cellStyle name="Calculation 2 5 3 2 2" xfId="16159"/>
    <cellStyle name="Calculation 2 5 3 2 2 2" xfId="16160"/>
    <cellStyle name="Calculation 2 5 3 2 2 3" xfId="16161"/>
    <cellStyle name="Calculation 2 5 3 2 2 4" xfId="16162"/>
    <cellStyle name="Calculation 2 5 3 2 2 5" xfId="16163"/>
    <cellStyle name="Calculation 2 5 3 2 3" xfId="16164"/>
    <cellStyle name="Calculation 2 5 3 2 4" xfId="16165"/>
    <cellStyle name="Calculation 2 5 3 2 5" xfId="16166"/>
    <cellStyle name="Calculation 2 5 3 2 6" xfId="16167"/>
    <cellStyle name="Calculation 2 5 3 3" xfId="16168"/>
    <cellStyle name="Calculation 2 5 3 3 2" xfId="16169"/>
    <cellStyle name="Calculation 2 5 3 3 2 2" xfId="16170"/>
    <cellStyle name="Calculation 2 5 3 3 2 3" xfId="16171"/>
    <cellStyle name="Calculation 2 5 3 3 2 4" xfId="16172"/>
    <cellStyle name="Calculation 2 5 3 3 2 5" xfId="16173"/>
    <cellStyle name="Calculation 2 5 3 3 3" xfId="16174"/>
    <cellStyle name="Calculation 2 5 3 3 4" xfId="16175"/>
    <cellStyle name="Calculation 2 5 3 3 5" xfId="16176"/>
    <cellStyle name="Calculation 2 5 3 3 6" xfId="16177"/>
    <cellStyle name="Calculation 2 5 3 4" xfId="16178"/>
    <cellStyle name="Calculation 2 5 3 4 2" xfId="16179"/>
    <cellStyle name="Calculation 2 5 3 4 2 2" xfId="16180"/>
    <cellStyle name="Calculation 2 5 3 4 2 3" xfId="16181"/>
    <cellStyle name="Calculation 2 5 3 4 2 4" xfId="16182"/>
    <cellStyle name="Calculation 2 5 3 4 2 5" xfId="16183"/>
    <cellStyle name="Calculation 2 5 3 4 3" xfId="16184"/>
    <cellStyle name="Calculation 2 5 3 4 4" xfId="16185"/>
    <cellStyle name="Calculation 2 5 3 4 5" xfId="16186"/>
    <cellStyle name="Calculation 2 5 3 4 6" xfId="16187"/>
    <cellStyle name="Calculation 2 5 3 5" xfId="16188"/>
    <cellStyle name="Calculation 2 5 3 5 2" xfId="16189"/>
    <cellStyle name="Calculation 2 5 3 5 2 2" xfId="16190"/>
    <cellStyle name="Calculation 2 5 3 5 2 3" xfId="16191"/>
    <cellStyle name="Calculation 2 5 3 5 2 4" xfId="16192"/>
    <cellStyle name="Calculation 2 5 3 5 2 5" xfId="16193"/>
    <cellStyle name="Calculation 2 5 3 5 3" xfId="16194"/>
    <cellStyle name="Calculation 2 5 3 5 4" xfId="16195"/>
    <cellStyle name="Calculation 2 5 3 5 5" xfId="16196"/>
    <cellStyle name="Calculation 2 5 3 5 6" xfId="16197"/>
    <cellStyle name="Calculation 2 5 3 6" xfId="16198"/>
    <cellStyle name="Calculation 2 5 3 6 2" xfId="16199"/>
    <cellStyle name="Calculation 2 5 3 6 3" xfId="16200"/>
    <cellStyle name="Calculation 2 5 3 6 4" xfId="16201"/>
    <cellStyle name="Calculation 2 5 3 6 5" xfId="16202"/>
    <cellStyle name="Calculation 2 5 3 7" xfId="16203"/>
    <cellStyle name="Calculation 2 5 3 8" xfId="16204"/>
    <cellStyle name="Calculation 2 5 3 9" xfId="16205"/>
    <cellStyle name="Calculation 2 5 4" xfId="16206"/>
    <cellStyle name="Calculation 2 5 4 2" xfId="16207"/>
    <cellStyle name="Calculation 2 5 4 2 2" xfId="16208"/>
    <cellStyle name="Calculation 2 5 4 2 3" xfId="16209"/>
    <cellStyle name="Calculation 2 5 4 2 4" xfId="16210"/>
    <cellStyle name="Calculation 2 5 4 2 5" xfId="16211"/>
    <cellStyle name="Calculation 2 5 4 3" xfId="16212"/>
    <cellStyle name="Calculation 2 5 4 4" xfId="16213"/>
    <cellStyle name="Calculation 2 5 4 5" xfId="16214"/>
    <cellStyle name="Calculation 2 5 4 6" xfId="16215"/>
    <cellStyle name="Calculation 2 5 5" xfId="16216"/>
    <cellStyle name="Calculation 2 5 5 2" xfId="16217"/>
    <cellStyle name="Calculation 2 5 5 2 2" xfId="16218"/>
    <cellStyle name="Calculation 2 5 5 2 3" xfId="16219"/>
    <cellStyle name="Calculation 2 5 5 2 4" xfId="16220"/>
    <cellStyle name="Calculation 2 5 5 2 5" xfId="16221"/>
    <cellStyle name="Calculation 2 5 5 3" xfId="16222"/>
    <cellStyle name="Calculation 2 5 5 4" xfId="16223"/>
    <cellStyle name="Calculation 2 5 5 5" xfId="16224"/>
    <cellStyle name="Calculation 2 5 5 6" xfId="16225"/>
    <cellStyle name="Calculation 2 5 6" xfId="16226"/>
    <cellStyle name="Calculation 2 5 6 2" xfId="16227"/>
    <cellStyle name="Calculation 2 5 6 2 2" xfId="16228"/>
    <cellStyle name="Calculation 2 5 6 2 3" xfId="16229"/>
    <cellStyle name="Calculation 2 5 6 2 4" xfId="16230"/>
    <cellStyle name="Calculation 2 5 6 2 5" xfId="16231"/>
    <cellStyle name="Calculation 2 5 6 3" xfId="16232"/>
    <cellStyle name="Calculation 2 5 6 4" xfId="16233"/>
    <cellStyle name="Calculation 2 5 6 5" xfId="16234"/>
    <cellStyle name="Calculation 2 5 6 6" xfId="16235"/>
    <cellStyle name="Calculation 2 5 7" xfId="16236"/>
    <cellStyle name="Calculation 2 5 7 2" xfId="16237"/>
    <cellStyle name="Calculation 2 5 7 3" xfId="16238"/>
    <cellStyle name="Calculation 2 5 7 4" xfId="16239"/>
    <cellStyle name="Calculation 2 5 7 5" xfId="16240"/>
    <cellStyle name="Calculation 2 5 8" xfId="16241"/>
    <cellStyle name="Calculation 2 5 9" xfId="16242"/>
    <cellStyle name="Calculation 2 6" xfId="16243"/>
    <cellStyle name="Calculation 2 6 10" xfId="16244"/>
    <cellStyle name="Calculation 2 6 11" xfId="16245"/>
    <cellStyle name="Calculation 2 6 2" xfId="16246"/>
    <cellStyle name="Calculation 2 6 2 10" xfId="16247"/>
    <cellStyle name="Calculation 2 6 2 2" xfId="16248"/>
    <cellStyle name="Calculation 2 6 2 2 2" xfId="16249"/>
    <cellStyle name="Calculation 2 6 2 2 2 2" xfId="16250"/>
    <cellStyle name="Calculation 2 6 2 2 2 3" xfId="16251"/>
    <cellStyle name="Calculation 2 6 2 2 2 4" xfId="16252"/>
    <cellStyle name="Calculation 2 6 2 2 2 5" xfId="16253"/>
    <cellStyle name="Calculation 2 6 2 2 3" xfId="16254"/>
    <cellStyle name="Calculation 2 6 2 2 4" xfId="16255"/>
    <cellStyle name="Calculation 2 6 2 2 5" xfId="16256"/>
    <cellStyle name="Calculation 2 6 2 2 6" xfId="16257"/>
    <cellStyle name="Calculation 2 6 2 3" xfId="16258"/>
    <cellStyle name="Calculation 2 6 2 3 2" xfId="16259"/>
    <cellStyle name="Calculation 2 6 2 3 2 2" xfId="16260"/>
    <cellStyle name="Calculation 2 6 2 3 2 3" xfId="16261"/>
    <cellStyle name="Calculation 2 6 2 3 2 4" xfId="16262"/>
    <cellStyle name="Calculation 2 6 2 3 2 5" xfId="16263"/>
    <cellStyle name="Calculation 2 6 2 3 3" xfId="16264"/>
    <cellStyle name="Calculation 2 6 2 3 4" xfId="16265"/>
    <cellStyle name="Calculation 2 6 2 3 5" xfId="16266"/>
    <cellStyle name="Calculation 2 6 2 3 6" xfId="16267"/>
    <cellStyle name="Calculation 2 6 2 4" xfId="16268"/>
    <cellStyle name="Calculation 2 6 2 4 2" xfId="16269"/>
    <cellStyle name="Calculation 2 6 2 4 2 2" xfId="16270"/>
    <cellStyle name="Calculation 2 6 2 4 2 3" xfId="16271"/>
    <cellStyle name="Calculation 2 6 2 4 2 4" xfId="16272"/>
    <cellStyle name="Calculation 2 6 2 4 2 5" xfId="16273"/>
    <cellStyle name="Calculation 2 6 2 4 3" xfId="16274"/>
    <cellStyle name="Calculation 2 6 2 4 4" xfId="16275"/>
    <cellStyle name="Calculation 2 6 2 4 5" xfId="16276"/>
    <cellStyle name="Calculation 2 6 2 4 6" xfId="16277"/>
    <cellStyle name="Calculation 2 6 2 5" xfId="16278"/>
    <cellStyle name="Calculation 2 6 2 5 2" xfId="16279"/>
    <cellStyle name="Calculation 2 6 2 5 2 2" xfId="16280"/>
    <cellStyle name="Calculation 2 6 2 5 2 3" xfId="16281"/>
    <cellStyle name="Calculation 2 6 2 5 2 4" xfId="16282"/>
    <cellStyle name="Calculation 2 6 2 5 2 5" xfId="16283"/>
    <cellStyle name="Calculation 2 6 2 5 3" xfId="16284"/>
    <cellStyle name="Calculation 2 6 2 5 4" xfId="16285"/>
    <cellStyle name="Calculation 2 6 2 5 5" xfId="16286"/>
    <cellStyle name="Calculation 2 6 2 5 6" xfId="16287"/>
    <cellStyle name="Calculation 2 6 2 6" xfId="16288"/>
    <cellStyle name="Calculation 2 6 2 6 2" xfId="16289"/>
    <cellStyle name="Calculation 2 6 2 6 3" xfId="16290"/>
    <cellStyle name="Calculation 2 6 2 6 4" xfId="16291"/>
    <cellStyle name="Calculation 2 6 2 6 5" xfId="16292"/>
    <cellStyle name="Calculation 2 6 2 7" xfId="16293"/>
    <cellStyle name="Calculation 2 6 2 8" xfId="16294"/>
    <cellStyle name="Calculation 2 6 2 9" xfId="16295"/>
    <cellStyle name="Calculation 2 6 3" xfId="16296"/>
    <cellStyle name="Calculation 2 6 3 10" xfId="16297"/>
    <cellStyle name="Calculation 2 6 3 2" xfId="16298"/>
    <cellStyle name="Calculation 2 6 3 2 2" xfId="16299"/>
    <cellStyle name="Calculation 2 6 3 2 2 2" xfId="16300"/>
    <cellStyle name="Calculation 2 6 3 2 2 3" xfId="16301"/>
    <cellStyle name="Calculation 2 6 3 2 2 4" xfId="16302"/>
    <cellStyle name="Calculation 2 6 3 2 2 5" xfId="16303"/>
    <cellStyle name="Calculation 2 6 3 2 3" xfId="16304"/>
    <cellStyle name="Calculation 2 6 3 2 4" xfId="16305"/>
    <cellStyle name="Calculation 2 6 3 2 5" xfId="16306"/>
    <cellStyle name="Calculation 2 6 3 2 6" xfId="16307"/>
    <cellStyle name="Calculation 2 6 3 3" xfId="16308"/>
    <cellStyle name="Calculation 2 6 3 3 2" xfId="16309"/>
    <cellStyle name="Calculation 2 6 3 3 2 2" xfId="16310"/>
    <cellStyle name="Calculation 2 6 3 3 2 3" xfId="16311"/>
    <cellStyle name="Calculation 2 6 3 3 2 4" xfId="16312"/>
    <cellStyle name="Calculation 2 6 3 3 2 5" xfId="16313"/>
    <cellStyle name="Calculation 2 6 3 3 3" xfId="16314"/>
    <cellStyle name="Calculation 2 6 3 3 4" xfId="16315"/>
    <cellStyle name="Calculation 2 6 3 3 5" xfId="16316"/>
    <cellStyle name="Calculation 2 6 3 3 6" xfId="16317"/>
    <cellStyle name="Calculation 2 6 3 4" xfId="16318"/>
    <cellStyle name="Calculation 2 6 3 4 2" xfId="16319"/>
    <cellStyle name="Calculation 2 6 3 4 2 2" xfId="16320"/>
    <cellStyle name="Calculation 2 6 3 4 2 3" xfId="16321"/>
    <cellStyle name="Calculation 2 6 3 4 2 4" xfId="16322"/>
    <cellStyle name="Calculation 2 6 3 4 2 5" xfId="16323"/>
    <cellStyle name="Calculation 2 6 3 4 3" xfId="16324"/>
    <cellStyle name="Calculation 2 6 3 4 4" xfId="16325"/>
    <cellStyle name="Calculation 2 6 3 4 5" xfId="16326"/>
    <cellStyle name="Calculation 2 6 3 4 6" xfId="16327"/>
    <cellStyle name="Calculation 2 6 3 5" xfId="16328"/>
    <cellStyle name="Calculation 2 6 3 5 2" xfId="16329"/>
    <cellStyle name="Calculation 2 6 3 5 2 2" xfId="16330"/>
    <cellStyle name="Calculation 2 6 3 5 2 3" xfId="16331"/>
    <cellStyle name="Calculation 2 6 3 5 2 4" xfId="16332"/>
    <cellStyle name="Calculation 2 6 3 5 2 5" xfId="16333"/>
    <cellStyle name="Calculation 2 6 3 5 3" xfId="16334"/>
    <cellStyle name="Calculation 2 6 3 5 4" xfId="16335"/>
    <cellStyle name="Calculation 2 6 3 5 5" xfId="16336"/>
    <cellStyle name="Calculation 2 6 3 5 6" xfId="16337"/>
    <cellStyle name="Calculation 2 6 3 6" xfId="16338"/>
    <cellStyle name="Calculation 2 6 3 6 2" xfId="16339"/>
    <cellStyle name="Calculation 2 6 3 6 3" xfId="16340"/>
    <cellStyle name="Calculation 2 6 3 6 4" xfId="16341"/>
    <cellStyle name="Calculation 2 6 3 6 5" xfId="16342"/>
    <cellStyle name="Calculation 2 6 3 7" xfId="16343"/>
    <cellStyle name="Calculation 2 6 3 8" xfId="16344"/>
    <cellStyle name="Calculation 2 6 3 9" xfId="16345"/>
    <cellStyle name="Calculation 2 6 4" xfId="16346"/>
    <cellStyle name="Calculation 2 6 4 2" xfId="16347"/>
    <cellStyle name="Calculation 2 6 4 2 2" xfId="16348"/>
    <cellStyle name="Calculation 2 6 4 2 3" xfId="16349"/>
    <cellStyle name="Calculation 2 6 4 2 4" xfId="16350"/>
    <cellStyle name="Calculation 2 6 4 2 5" xfId="16351"/>
    <cellStyle name="Calculation 2 6 4 3" xfId="16352"/>
    <cellStyle name="Calculation 2 6 4 4" xfId="16353"/>
    <cellStyle name="Calculation 2 6 4 5" xfId="16354"/>
    <cellStyle name="Calculation 2 6 4 6" xfId="16355"/>
    <cellStyle name="Calculation 2 6 5" xfId="16356"/>
    <cellStyle name="Calculation 2 6 5 2" xfId="16357"/>
    <cellStyle name="Calculation 2 6 5 2 2" xfId="16358"/>
    <cellStyle name="Calculation 2 6 5 2 3" xfId="16359"/>
    <cellStyle name="Calculation 2 6 5 2 4" xfId="16360"/>
    <cellStyle name="Calculation 2 6 5 2 5" xfId="16361"/>
    <cellStyle name="Calculation 2 6 5 3" xfId="16362"/>
    <cellStyle name="Calculation 2 6 5 4" xfId="16363"/>
    <cellStyle name="Calculation 2 6 5 5" xfId="16364"/>
    <cellStyle name="Calculation 2 6 5 6" xfId="16365"/>
    <cellStyle name="Calculation 2 6 6" xfId="16366"/>
    <cellStyle name="Calculation 2 6 6 2" xfId="16367"/>
    <cellStyle name="Calculation 2 6 6 2 2" xfId="16368"/>
    <cellStyle name="Calculation 2 6 6 2 3" xfId="16369"/>
    <cellStyle name="Calculation 2 6 6 2 4" xfId="16370"/>
    <cellStyle name="Calculation 2 6 6 2 5" xfId="16371"/>
    <cellStyle name="Calculation 2 6 6 3" xfId="16372"/>
    <cellStyle name="Calculation 2 6 6 4" xfId="16373"/>
    <cellStyle name="Calculation 2 6 6 5" xfId="16374"/>
    <cellStyle name="Calculation 2 6 6 6" xfId="16375"/>
    <cellStyle name="Calculation 2 6 7" xfId="16376"/>
    <cellStyle name="Calculation 2 6 7 2" xfId="16377"/>
    <cellStyle name="Calculation 2 6 7 3" xfId="16378"/>
    <cellStyle name="Calculation 2 6 7 4" xfId="16379"/>
    <cellStyle name="Calculation 2 6 7 5" xfId="16380"/>
    <cellStyle name="Calculation 2 6 8" xfId="16381"/>
    <cellStyle name="Calculation 2 6 9" xfId="16382"/>
    <cellStyle name="Calculation 2 7" xfId="16383"/>
    <cellStyle name="Calculation 2 7 10" xfId="16384"/>
    <cellStyle name="Calculation 2 7 11" xfId="16385"/>
    <cellStyle name="Calculation 2 7 2" xfId="16386"/>
    <cellStyle name="Calculation 2 7 2 10" xfId="16387"/>
    <cellStyle name="Calculation 2 7 2 2" xfId="16388"/>
    <cellStyle name="Calculation 2 7 2 2 2" xfId="16389"/>
    <cellStyle name="Calculation 2 7 2 2 2 2" xfId="16390"/>
    <cellStyle name="Calculation 2 7 2 2 2 3" xfId="16391"/>
    <cellStyle name="Calculation 2 7 2 2 2 4" xfId="16392"/>
    <cellStyle name="Calculation 2 7 2 2 2 5" xfId="16393"/>
    <cellStyle name="Calculation 2 7 2 2 3" xfId="16394"/>
    <cellStyle name="Calculation 2 7 2 2 4" xfId="16395"/>
    <cellStyle name="Calculation 2 7 2 2 5" xfId="16396"/>
    <cellStyle name="Calculation 2 7 2 2 6" xfId="16397"/>
    <cellStyle name="Calculation 2 7 2 3" xfId="16398"/>
    <cellStyle name="Calculation 2 7 2 3 2" xfId="16399"/>
    <cellStyle name="Calculation 2 7 2 3 2 2" xfId="16400"/>
    <cellStyle name="Calculation 2 7 2 3 2 3" xfId="16401"/>
    <cellStyle name="Calculation 2 7 2 3 2 4" xfId="16402"/>
    <cellStyle name="Calculation 2 7 2 3 2 5" xfId="16403"/>
    <cellStyle name="Calculation 2 7 2 3 3" xfId="16404"/>
    <cellStyle name="Calculation 2 7 2 3 4" xfId="16405"/>
    <cellStyle name="Calculation 2 7 2 3 5" xfId="16406"/>
    <cellStyle name="Calculation 2 7 2 3 6" xfId="16407"/>
    <cellStyle name="Calculation 2 7 2 4" xfId="16408"/>
    <cellStyle name="Calculation 2 7 2 4 2" xfId="16409"/>
    <cellStyle name="Calculation 2 7 2 4 2 2" xfId="16410"/>
    <cellStyle name="Calculation 2 7 2 4 2 3" xfId="16411"/>
    <cellStyle name="Calculation 2 7 2 4 2 4" xfId="16412"/>
    <cellStyle name="Calculation 2 7 2 4 2 5" xfId="16413"/>
    <cellStyle name="Calculation 2 7 2 4 3" xfId="16414"/>
    <cellStyle name="Calculation 2 7 2 4 4" xfId="16415"/>
    <cellStyle name="Calculation 2 7 2 4 5" xfId="16416"/>
    <cellStyle name="Calculation 2 7 2 4 6" xfId="16417"/>
    <cellStyle name="Calculation 2 7 2 5" xfId="16418"/>
    <cellStyle name="Calculation 2 7 2 5 2" xfId="16419"/>
    <cellStyle name="Calculation 2 7 2 5 2 2" xfId="16420"/>
    <cellStyle name="Calculation 2 7 2 5 2 3" xfId="16421"/>
    <cellStyle name="Calculation 2 7 2 5 2 4" xfId="16422"/>
    <cellStyle name="Calculation 2 7 2 5 2 5" xfId="16423"/>
    <cellStyle name="Calculation 2 7 2 5 3" xfId="16424"/>
    <cellStyle name="Calculation 2 7 2 5 4" xfId="16425"/>
    <cellStyle name="Calculation 2 7 2 5 5" xfId="16426"/>
    <cellStyle name="Calculation 2 7 2 5 6" xfId="16427"/>
    <cellStyle name="Calculation 2 7 2 6" xfId="16428"/>
    <cellStyle name="Calculation 2 7 2 6 2" xfId="16429"/>
    <cellStyle name="Calculation 2 7 2 6 3" xfId="16430"/>
    <cellStyle name="Calculation 2 7 2 6 4" xfId="16431"/>
    <cellStyle name="Calculation 2 7 2 6 5" xfId="16432"/>
    <cellStyle name="Calculation 2 7 2 7" xfId="16433"/>
    <cellStyle name="Calculation 2 7 2 8" xfId="16434"/>
    <cellStyle name="Calculation 2 7 2 9" xfId="16435"/>
    <cellStyle name="Calculation 2 7 3" xfId="16436"/>
    <cellStyle name="Calculation 2 7 3 10" xfId="16437"/>
    <cellStyle name="Calculation 2 7 3 2" xfId="16438"/>
    <cellStyle name="Calculation 2 7 3 2 2" xfId="16439"/>
    <cellStyle name="Calculation 2 7 3 2 2 2" xfId="16440"/>
    <cellStyle name="Calculation 2 7 3 2 2 3" xfId="16441"/>
    <cellStyle name="Calculation 2 7 3 2 2 4" xfId="16442"/>
    <cellStyle name="Calculation 2 7 3 2 2 5" xfId="16443"/>
    <cellStyle name="Calculation 2 7 3 2 3" xfId="16444"/>
    <cellStyle name="Calculation 2 7 3 2 4" xfId="16445"/>
    <cellStyle name="Calculation 2 7 3 2 5" xfId="16446"/>
    <cellStyle name="Calculation 2 7 3 2 6" xfId="16447"/>
    <cellStyle name="Calculation 2 7 3 3" xfId="16448"/>
    <cellStyle name="Calculation 2 7 3 3 2" xfId="16449"/>
    <cellStyle name="Calculation 2 7 3 3 2 2" xfId="16450"/>
    <cellStyle name="Calculation 2 7 3 3 2 3" xfId="16451"/>
    <cellStyle name="Calculation 2 7 3 3 2 4" xfId="16452"/>
    <cellStyle name="Calculation 2 7 3 3 2 5" xfId="16453"/>
    <cellStyle name="Calculation 2 7 3 3 3" xfId="16454"/>
    <cellStyle name="Calculation 2 7 3 3 4" xfId="16455"/>
    <cellStyle name="Calculation 2 7 3 3 5" xfId="16456"/>
    <cellStyle name="Calculation 2 7 3 3 6" xfId="16457"/>
    <cellStyle name="Calculation 2 7 3 4" xfId="16458"/>
    <cellStyle name="Calculation 2 7 3 4 2" xfId="16459"/>
    <cellStyle name="Calculation 2 7 3 4 2 2" xfId="16460"/>
    <cellStyle name="Calculation 2 7 3 4 2 3" xfId="16461"/>
    <cellStyle name="Calculation 2 7 3 4 2 4" xfId="16462"/>
    <cellStyle name="Calculation 2 7 3 4 2 5" xfId="16463"/>
    <cellStyle name="Calculation 2 7 3 4 3" xfId="16464"/>
    <cellStyle name="Calculation 2 7 3 4 4" xfId="16465"/>
    <cellStyle name="Calculation 2 7 3 4 5" xfId="16466"/>
    <cellStyle name="Calculation 2 7 3 4 6" xfId="16467"/>
    <cellStyle name="Calculation 2 7 3 5" xfId="16468"/>
    <cellStyle name="Calculation 2 7 3 5 2" xfId="16469"/>
    <cellStyle name="Calculation 2 7 3 5 2 2" xfId="16470"/>
    <cellStyle name="Calculation 2 7 3 5 2 3" xfId="16471"/>
    <cellStyle name="Calculation 2 7 3 5 2 4" xfId="16472"/>
    <cellStyle name="Calculation 2 7 3 5 2 5" xfId="16473"/>
    <cellStyle name="Calculation 2 7 3 5 3" xfId="16474"/>
    <cellStyle name="Calculation 2 7 3 5 4" xfId="16475"/>
    <cellStyle name="Calculation 2 7 3 5 5" xfId="16476"/>
    <cellStyle name="Calculation 2 7 3 5 6" xfId="16477"/>
    <cellStyle name="Calculation 2 7 3 6" xfId="16478"/>
    <cellStyle name="Calculation 2 7 3 6 2" xfId="16479"/>
    <cellStyle name="Calculation 2 7 3 6 3" xfId="16480"/>
    <cellStyle name="Calculation 2 7 3 6 4" xfId="16481"/>
    <cellStyle name="Calculation 2 7 3 6 5" xfId="16482"/>
    <cellStyle name="Calculation 2 7 3 7" xfId="16483"/>
    <cellStyle name="Calculation 2 7 3 8" xfId="16484"/>
    <cellStyle name="Calculation 2 7 3 9" xfId="16485"/>
    <cellStyle name="Calculation 2 7 4" xfId="16486"/>
    <cellStyle name="Calculation 2 7 4 2" xfId="16487"/>
    <cellStyle name="Calculation 2 7 4 2 2" xfId="16488"/>
    <cellStyle name="Calculation 2 7 4 2 3" xfId="16489"/>
    <cellStyle name="Calculation 2 7 4 2 4" xfId="16490"/>
    <cellStyle name="Calculation 2 7 4 2 5" xfId="16491"/>
    <cellStyle name="Calculation 2 7 4 3" xfId="16492"/>
    <cellStyle name="Calculation 2 7 4 4" xfId="16493"/>
    <cellStyle name="Calculation 2 7 4 5" xfId="16494"/>
    <cellStyle name="Calculation 2 7 4 6" xfId="16495"/>
    <cellStyle name="Calculation 2 7 5" xfId="16496"/>
    <cellStyle name="Calculation 2 7 5 2" xfId="16497"/>
    <cellStyle name="Calculation 2 7 5 2 2" xfId="16498"/>
    <cellStyle name="Calculation 2 7 5 2 3" xfId="16499"/>
    <cellStyle name="Calculation 2 7 5 2 4" xfId="16500"/>
    <cellStyle name="Calculation 2 7 5 2 5" xfId="16501"/>
    <cellStyle name="Calculation 2 7 5 3" xfId="16502"/>
    <cellStyle name="Calculation 2 7 5 4" xfId="16503"/>
    <cellStyle name="Calculation 2 7 5 5" xfId="16504"/>
    <cellStyle name="Calculation 2 7 5 6" xfId="16505"/>
    <cellStyle name="Calculation 2 7 6" xfId="16506"/>
    <cellStyle name="Calculation 2 7 6 2" xfId="16507"/>
    <cellStyle name="Calculation 2 7 6 2 2" xfId="16508"/>
    <cellStyle name="Calculation 2 7 6 2 3" xfId="16509"/>
    <cellStyle name="Calculation 2 7 6 2 4" xfId="16510"/>
    <cellStyle name="Calculation 2 7 6 2 5" xfId="16511"/>
    <cellStyle name="Calculation 2 7 6 3" xfId="16512"/>
    <cellStyle name="Calculation 2 7 6 4" xfId="16513"/>
    <cellStyle name="Calculation 2 7 6 5" xfId="16514"/>
    <cellStyle name="Calculation 2 7 6 6" xfId="16515"/>
    <cellStyle name="Calculation 2 7 7" xfId="16516"/>
    <cellStyle name="Calculation 2 7 7 2" xfId="16517"/>
    <cellStyle name="Calculation 2 7 7 3" xfId="16518"/>
    <cellStyle name="Calculation 2 7 7 4" xfId="16519"/>
    <cellStyle name="Calculation 2 7 7 5" xfId="16520"/>
    <cellStyle name="Calculation 2 7 8" xfId="16521"/>
    <cellStyle name="Calculation 2 7 9" xfId="16522"/>
    <cellStyle name="Calculation 2 8" xfId="16523"/>
    <cellStyle name="Calculation 2 8 10" xfId="16524"/>
    <cellStyle name="Calculation 2 8 11" xfId="16525"/>
    <cellStyle name="Calculation 2 8 2" xfId="16526"/>
    <cellStyle name="Calculation 2 8 2 10" xfId="16527"/>
    <cellStyle name="Calculation 2 8 2 2" xfId="16528"/>
    <cellStyle name="Calculation 2 8 2 2 2" xfId="16529"/>
    <cellStyle name="Calculation 2 8 2 2 2 2" xfId="16530"/>
    <cellStyle name="Calculation 2 8 2 2 2 3" xfId="16531"/>
    <cellStyle name="Calculation 2 8 2 2 2 4" xfId="16532"/>
    <cellStyle name="Calculation 2 8 2 2 2 5" xfId="16533"/>
    <cellStyle name="Calculation 2 8 2 2 3" xfId="16534"/>
    <cellStyle name="Calculation 2 8 2 2 4" xfId="16535"/>
    <cellStyle name="Calculation 2 8 2 2 5" xfId="16536"/>
    <cellStyle name="Calculation 2 8 2 2 6" xfId="16537"/>
    <cellStyle name="Calculation 2 8 2 3" xfId="16538"/>
    <cellStyle name="Calculation 2 8 2 3 2" xfId="16539"/>
    <cellStyle name="Calculation 2 8 2 3 2 2" xfId="16540"/>
    <cellStyle name="Calculation 2 8 2 3 2 3" xfId="16541"/>
    <cellStyle name="Calculation 2 8 2 3 2 4" xfId="16542"/>
    <cellStyle name="Calculation 2 8 2 3 2 5" xfId="16543"/>
    <cellStyle name="Calculation 2 8 2 3 3" xfId="16544"/>
    <cellStyle name="Calculation 2 8 2 3 4" xfId="16545"/>
    <cellStyle name="Calculation 2 8 2 3 5" xfId="16546"/>
    <cellStyle name="Calculation 2 8 2 3 6" xfId="16547"/>
    <cellStyle name="Calculation 2 8 2 4" xfId="16548"/>
    <cellStyle name="Calculation 2 8 2 4 2" xfId="16549"/>
    <cellStyle name="Calculation 2 8 2 4 2 2" xfId="16550"/>
    <cellStyle name="Calculation 2 8 2 4 2 3" xfId="16551"/>
    <cellStyle name="Calculation 2 8 2 4 2 4" xfId="16552"/>
    <cellStyle name="Calculation 2 8 2 4 2 5" xfId="16553"/>
    <cellStyle name="Calculation 2 8 2 4 3" xfId="16554"/>
    <cellStyle name="Calculation 2 8 2 4 4" xfId="16555"/>
    <cellStyle name="Calculation 2 8 2 4 5" xfId="16556"/>
    <cellStyle name="Calculation 2 8 2 4 6" xfId="16557"/>
    <cellStyle name="Calculation 2 8 2 5" xfId="16558"/>
    <cellStyle name="Calculation 2 8 2 5 2" xfId="16559"/>
    <cellStyle name="Calculation 2 8 2 5 2 2" xfId="16560"/>
    <cellStyle name="Calculation 2 8 2 5 2 3" xfId="16561"/>
    <cellStyle name="Calculation 2 8 2 5 2 4" xfId="16562"/>
    <cellStyle name="Calculation 2 8 2 5 2 5" xfId="16563"/>
    <cellStyle name="Calculation 2 8 2 5 3" xfId="16564"/>
    <cellStyle name="Calculation 2 8 2 5 4" xfId="16565"/>
    <cellStyle name="Calculation 2 8 2 5 5" xfId="16566"/>
    <cellStyle name="Calculation 2 8 2 5 6" xfId="16567"/>
    <cellStyle name="Calculation 2 8 2 6" xfId="16568"/>
    <cellStyle name="Calculation 2 8 2 6 2" xfId="16569"/>
    <cellStyle name="Calculation 2 8 2 6 3" xfId="16570"/>
    <cellStyle name="Calculation 2 8 2 6 4" xfId="16571"/>
    <cellStyle name="Calculation 2 8 2 6 5" xfId="16572"/>
    <cellStyle name="Calculation 2 8 2 7" xfId="16573"/>
    <cellStyle name="Calculation 2 8 2 8" xfId="16574"/>
    <cellStyle name="Calculation 2 8 2 9" xfId="16575"/>
    <cellStyle name="Calculation 2 8 3" xfId="16576"/>
    <cellStyle name="Calculation 2 8 3 10" xfId="16577"/>
    <cellStyle name="Calculation 2 8 3 2" xfId="16578"/>
    <cellStyle name="Calculation 2 8 3 2 2" xfId="16579"/>
    <cellStyle name="Calculation 2 8 3 2 2 2" xfId="16580"/>
    <cellStyle name="Calculation 2 8 3 2 2 3" xfId="16581"/>
    <cellStyle name="Calculation 2 8 3 2 2 4" xfId="16582"/>
    <cellStyle name="Calculation 2 8 3 2 2 5" xfId="16583"/>
    <cellStyle name="Calculation 2 8 3 2 3" xfId="16584"/>
    <cellStyle name="Calculation 2 8 3 2 4" xfId="16585"/>
    <cellStyle name="Calculation 2 8 3 2 5" xfId="16586"/>
    <cellStyle name="Calculation 2 8 3 2 6" xfId="16587"/>
    <cellStyle name="Calculation 2 8 3 3" xfId="16588"/>
    <cellStyle name="Calculation 2 8 3 3 2" xfId="16589"/>
    <cellStyle name="Calculation 2 8 3 3 2 2" xfId="16590"/>
    <cellStyle name="Calculation 2 8 3 3 2 3" xfId="16591"/>
    <cellStyle name="Calculation 2 8 3 3 2 4" xfId="16592"/>
    <cellStyle name="Calculation 2 8 3 3 2 5" xfId="16593"/>
    <cellStyle name="Calculation 2 8 3 3 3" xfId="16594"/>
    <cellStyle name="Calculation 2 8 3 3 4" xfId="16595"/>
    <cellStyle name="Calculation 2 8 3 3 5" xfId="16596"/>
    <cellStyle name="Calculation 2 8 3 3 6" xfId="16597"/>
    <cellStyle name="Calculation 2 8 3 4" xfId="16598"/>
    <cellStyle name="Calculation 2 8 3 4 2" xfId="16599"/>
    <cellStyle name="Calculation 2 8 3 4 2 2" xfId="16600"/>
    <cellStyle name="Calculation 2 8 3 4 2 3" xfId="16601"/>
    <cellStyle name="Calculation 2 8 3 4 2 4" xfId="16602"/>
    <cellStyle name="Calculation 2 8 3 4 2 5" xfId="16603"/>
    <cellStyle name="Calculation 2 8 3 4 3" xfId="16604"/>
    <cellStyle name="Calculation 2 8 3 4 4" xfId="16605"/>
    <cellStyle name="Calculation 2 8 3 4 5" xfId="16606"/>
    <cellStyle name="Calculation 2 8 3 4 6" xfId="16607"/>
    <cellStyle name="Calculation 2 8 3 5" xfId="16608"/>
    <cellStyle name="Calculation 2 8 3 5 2" xfId="16609"/>
    <cellStyle name="Calculation 2 8 3 5 2 2" xfId="16610"/>
    <cellStyle name="Calculation 2 8 3 5 2 3" xfId="16611"/>
    <cellStyle name="Calculation 2 8 3 5 2 4" xfId="16612"/>
    <cellStyle name="Calculation 2 8 3 5 2 5" xfId="16613"/>
    <cellStyle name="Calculation 2 8 3 5 3" xfId="16614"/>
    <cellStyle name="Calculation 2 8 3 5 4" xfId="16615"/>
    <cellStyle name="Calculation 2 8 3 5 5" xfId="16616"/>
    <cellStyle name="Calculation 2 8 3 5 6" xfId="16617"/>
    <cellStyle name="Calculation 2 8 3 6" xfId="16618"/>
    <cellStyle name="Calculation 2 8 3 6 2" xfId="16619"/>
    <cellStyle name="Calculation 2 8 3 6 3" xfId="16620"/>
    <cellStyle name="Calculation 2 8 3 6 4" xfId="16621"/>
    <cellStyle name="Calculation 2 8 3 6 5" xfId="16622"/>
    <cellStyle name="Calculation 2 8 3 7" xfId="16623"/>
    <cellStyle name="Calculation 2 8 3 8" xfId="16624"/>
    <cellStyle name="Calculation 2 8 3 9" xfId="16625"/>
    <cellStyle name="Calculation 2 8 4" xfId="16626"/>
    <cellStyle name="Calculation 2 8 4 2" xfId="16627"/>
    <cellStyle name="Calculation 2 8 4 2 2" xfId="16628"/>
    <cellStyle name="Calculation 2 8 4 2 3" xfId="16629"/>
    <cellStyle name="Calculation 2 8 4 2 4" xfId="16630"/>
    <cellStyle name="Calculation 2 8 4 2 5" xfId="16631"/>
    <cellStyle name="Calculation 2 8 4 3" xfId="16632"/>
    <cellStyle name="Calculation 2 8 4 4" xfId="16633"/>
    <cellStyle name="Calculation 2 8 4 5" xfId="16634"/>
    <cellStyle name="Calculation 2 8 4 6" xfId="16635"/>
    <cellStyle name="Calculation 2 8 5" xfId="16636"/>
    <cellStyle name="Calculation 2 8 5 2" xfId="16637"/>
    <cellStyle name="Calculation 2 8 5 2 2" xfId="16638"/>
    <cellStyle name="Calculation 2 8 5 2 3" xfId="16639"/>
    <cellStyle name="Calculation 2 8 5 2 4" xfId="16640"/>
    <cellStyle name="Calculation 2 8 5 2 5" xfId="16641"/>
    <cellStyle name="Calculation 2 8 5 3" xfId="16642"/>
    <cellStyle name="Calculation 2 8 5 4" xfId="16643"/>
    <cellStyle name="Calculation 2 8 5 5" xfId="16644"/>
    <cellStyle name="Calculation 2 8 5 6" xfId="16645"/>
    <cellStyle name="Calculation 2 8 6" xfId="16646"/>
    <cellStyle name="Calculation 2 8 6 2" xfId="16647"/>
    <cellStyle name="Calculation 2 8 6 2 2" xfId="16648"/>
    <cellStyle name="Calculation 2 8 6 2 3" xfId="16649"/>
    <cellStyle name="Calculation 2 8 6 2 4" xfId="16650"/>
    <cellStyle name="Calculation 2 8 6 2 5" xfId="16651"/>
    <cellStyle name="Calculation 2 8 6 3" xfId="16652"/>
    <cellStyle name="Calculation 2 8 6 4" xfId="16653"/>
    <cellStyle name="Calculation 2 8 6 5" xfId="16654"/>
    <cellStyle name="Calculation 2 8 6 6" xfId="16655"/>
    <cellStyle name="Calculation 2 8 7" xfId="16656"/>
    <cellStyle name="Calculation 2 8 7 2" xfId="16657"/>
    <cellStyle name="Calculation 2 8 7 3" xfId="16658"/>
    <cellStyle name="Calculation 2 8 7 4" xfId="16659"/>
    <cellStyle name="Calculation 2 8 7 5" xfId="16660"/>
    <cellStyle name="Calculation 2 8 8" xfId="16661"/>
    <cellStyle name="Calculation 2 8 9" xfId="16662"/>
    <cellStyle name="Calculation 2 9" xfId="16663"/>
    <cellStyle name="Calculation 2 9 10" xfId="16664"/>
    <cellStyle name="Calculation 2 9 2" xfId="16665"/>
    <cellStyle name="Calculation 2 9 2 2" xfId="16666"/>
    <cellStyle name="Calculation 2 9 2 2 2" xfId="16667"/>
    <cellStyle name="Calculation 2 9 2 2 3" xfId="16668"/>
    <cellStyle name="Calculation 2 9 2 2 4" xfId="16669"/>
    <cellStyle name="Calculation 2 9 2 2 5" xfId="16670"/>
    <cellStyle name="Calculation 2 9 2 3" xfId="16671"/>
    <cellStyle name="Calculation 2 9 2 4" xfId="16672"/>
    <cellStyle name="Calculation 2 9 2 5" xfId="16673"/>
    <cellStyle name="Calculation 2 9 2 6" xfId="16674"/>
    <cellStyle name="Calculation 2 9 3" xfId="16675"/>
    <cellStyle name="Calculation 2 9 3 2" xfId="16676"/>
    <cellStyle name="Calculation 2 9 3 2 2" xfId="16677"/>
    <cellStyle name="Calculation 2 9 3 2 3" xfId="16678"/>
    <cellStyle name="Calculation 2 9 3 2 4" xfId="16679"/>
    <cellStyle name="Calculation 2 9 3 2 5" xfId="16680"/>
    <cellStyle name="Calculation 2 9 3 3" xfId="16681"/>
    <cellStyle name="Calculation 2 9 3 4" xfId="16682"/>
    <cellStyle name="Calculation 2 9 3 5" xfId="16683"/>
    <cellStyle name="Calculation 2 9 3 6" xfId="16684"/>
    <cellStyle name="Calculation 2 9 4" xfId="16685"/>
    <cellStyle name="Calculation 2 9 4 2" xfId="16686"/>
    <cellStyle name="Calculation 2 9 4 2 2" xfId="16687"/>
    <cellStyle name="Calculation 2 9 4 2 3" xfId="16688"/>
    <cellStyle name="Calculation 2 9 4 2 4" xfId="16689"/>
    <cellStyle name="Calculation 2 9 4 2 5" xfId="16690"/>
    <cellStyle name="Calculation 2 9 4 3" xfId="16691"/>
    <cellStyle name="Calculation 2 9 4 4" xfId="16692"/>
    <cellStyle name="Calculation 2 9 4 5" xfId="16693"/>
    <cellStyle name="Calculation 2 9 4 6" xfId="16694"/>
    <cellStyle name="Calculation 2 9 5" xfId="16695"/>
    <cellStyle name="Calculation 2 9 5 2" xfId="16696"/>
    <cellStyle name="Calculation 2 9 5 2 2" xfId="16697"/>
    <cellStyle name="Calculation 2 9 5 2 3" xfId="16698"/>
    <cellStyle name="Calculation 2 9 5 2 4" xfId="16699"/>
    <cellStyle name="Calculation 2 9 5 2 5" xfId="16700"/>
    <cellStyle name="Calculation 2 9 5 3" xfId="16701"/>
    <cellStyle name="Calculation 2 9 5 4" xfId="16702"/>
    <cellStyle name="Calculation 2 9 5 5" xfId="16703"/>
    <cellStyle name="Calculation 2 9 5 6" xfId="16704"/>
    <cellStyle name="Calculation 2 9 6" xfId="16705"/>
    <cellStyle name="Calculation 2 9 6 2" xfId="16706"/>
    <cellStyle name="Calculation 2 9 6 3" xfId="16707"/>
    <cellStyle name="Calculation 2 9 6 4" xfId="16708"/>
    <cellStyle name="Calculation 2 9 6 5" xfId="16709"/>
    <cellStyle name="Calculation 2 9 7" xfId="16710"/>
    <cellStyle name="Calculation 2 9 8" xfId="16711"/>
    <cellStyle name="Calculation 2 9 9" xfId="16712"/>
    <cellStyle name="Calculation 20" xfId="3675"/>
    <cellStyle name="Calculation 21" xfId="3676"/>
    <cellStyle name="Calculation 22" xfId="3677"/>
    <cellStyle name="Calculation 23" xfId="3678"/>
    <cellStyle name="Calculation 24" xfId="3679"/>
    <cellStyle name="Calculation 25" xfId="3680"/>
    <cellStyle name="Calculation 26" xfId="3681"/>
    <cellStyle name="Calculation 27" xfId="3682"/>
    <cellStyle name="Calculation 28" xfId="3683"/>
    <cellStyle name="Calculation 29" xfId="3684"/>
    <cellStyle name="Calculation 3" xfId="3685"/>
    <cellStyle name="Calculation 30" xfId="3686"/>
    <cellStyle name="Calculation 31" xfId="3687"/>
    <cellStyle name="Calculation 32" xfId="3688"/>
    <cellStyle name="Calculation 33" xfId="3689"/>
    <cellStyle name="Calculation 34" xfId="3690"/>
    <cellStyle name="Calculation 35" xfId="3691"/>
    <cellStyle name="Calculation 36" xfId="3692"/>
    <cellStyle name="Calculation 37" xfId="3693"/>
    <cellStyle name="Calculation 38" xfId="3694"/>
    <cellStyle name="Calculation 39" xfId="3695"/>
    <cellStyle name="Calculation 4" xfId="3696"/>
    <cellStyle name="Calculation 40" xfId="3697"/>
    <cellStyle name="Calculation 41" xfId="3698"/>
    <cellStyle name="Calculation 42" xfId="3699"/>
    <cellStyle name="Calculation 43" xfId="3700"/>
    <cellStyle name="Calculation 44" xfId="3701"/>
    <cellStyle name="Calculation 45" xfId="3702"/>
    <cellStyle name="Calculation 46" xfId="3703"/>
    <cellStyle name="Calculation 47" xfId="3704"/>
    <cellStyle name="Calculation 48" xfId="3705"/>
    <cellStyle name="Calculation 48 2" xfId="6042"/>
    <cellStyle name="Calculation 48 2 2" xfId="10559"/>
    <cellStyle name="Calculation 48 3" xfId="6020"/>
    <cellStyle name="Calculation 48 3 2" xfId="10537"/>
    <cellStyle name="Calculation 48 4" xfId="6012"/>
    <cellStyle name="Calculation 48 4 2" xfId="10529"/>
    <cellStyle name="Calculation 48 5" xfId="6063"/>
    <cellStyle name="Calculation 48 5 2" xfId="10580"/>
    <cellStyle name="Calculation 48 6" xfId="7494"/>
    <cellStyle name="Calculation 48 6 2" xfId="12011"/>
    <cellStyle name="Calculation 48 7" xfId="7502"/>
    <cellStyle name="Calculation 48 7 2" xfId="12019"/>
    <cellStyle name="Calculation 48 8" xfId="10249"/>
    <cellStyle name="Calculation 49" xfId="3706"/>
    <cellStyle name="Calculation 49 2" xfId="6043"/>
    <cellStyle name="Calculation 49 2 2" xfId="10560"/>
    <cellStyle name="Calculation 49 3" xfId="6021"/>
    <cellStyle name="Calculation 49 3 2" xfId="10538"/>
    <cellStyle name="Calculation 49 4" xfId="6013"/>
    <cellStyle name="Calculation 49 4 2" xfId="10530"/>
    <cellStyle name="Calculation 49 5" xfId="6062"/>
    <cellStyle name="Calculation 49 5 2" xfId="10579"/>
    <cellStyle name="Calculation 49 6" xfId="7493"/>
    <cellStyle name="Calculation 49 6 2" xfId="12010"/>
    <cellStyle name="Calculation 49 7" xfId="7501"/>
    <cellStyle name="Calculation 49 7 2" xfId="12018"/>
    <cellStyle name="Calculation 49 8" xfId="9243"/>
    <cellStyle name="Calculation 49 8 2" xfId="12306"/>
    <cellStyle name="Calculation 49 9" xfId="10250"/>
    <cellStyle name="Calculation 5" xfId="3707"/>
    <cellStyle name="Calculation 50" xfId="3708"/>
    <cellStyle name="Calculation 50 2" xfId="6044"/>
    <cellStyle name="Calculation 50 2 2" xfId="10561"/>
    <cellStyle name="Calculation 50 3" xfId="6022"/>
    <cellStyle name="Calculation 50 3 2" xfId="10539"/>
    <cellStyle name="Calculation 50 4" xfId="6014"/>
    <cellStyle name="Calculation 50 4 2" xfId="10531"/>
    <cellStyle name="Calculation 50 5" xfId="6061"/>
    <cellStyle name="Calculation 50 5 2" xfId="10578"/>
    <cellStyle name="Calculation 50 6" xfId="7492"/>
    <cellStyle name="Calculation 50 6 2" xfId="12009"/>
    <cellStyle name="Calculation 50 7" xfId="7500"/>
    <cellStyle name="Calculation 50 7 2" xfId="12017"/>
    <cellStyle name="Calculation 50 8" xfId="9244"/>
    <cellStyle name="Calculation 50 8 2" xfId="12307"/>
    <cellStyle name="Calculation 50 9" xfId="10251"/>
    <cellStyle name="Calculation 51" xfId="3709"/>
    <cellStyle name="Calculation 51 2" xfId="6045"/>
    <cellStyle name="Calculation 51 2 2" xfId="10562"/>
    <cellStyle name="Calculation 51 3" xfId="6023"/>
    <cellStyle name="Calculation 51 3 2" xfId="10540"/>
    <cellStyle name="Calculation 51 4" xfId="6015"/>
    <cellStyle name="Calculation 51 4 2" xfId="10532"/>
    <cellStyle name="Calculation 51 5" xfId="6060"/>
    <cellStyle name="Calculation 51 5 2" xfId="10577"/>
    <cellStyle name="Calculation 51 6" xfId="7491"/>
    <cellStyle name="Calculation 51 6 2" xfId="12008"/>
    <cellStyle name="Calculation 51 7" xfId="7499"/>
    <cellStyle name="Calculation 51 7 2" xfId="12016"/>
    <cellStyle name="Calculation 51 8" xfId="9245"/>
    <cellStyle name="Calculation 51 8 2" xfId="12308"/>
    <cellStyle name="Calculation 51 9" xfId="10252"/>
    <cellStyle name="Calculation 52" xfId="3710"/>
    <cellStyle name="Calculation 52 2" xfId="6046"/>
    <cellStyle name="Calculation 52 2 2" xfId="10563"/>
    <cellStyle name="Calculation 52 3" xfId="6024"/>
    <cellStyle name="Calculation 52 3 2" xfId="10541"/>
    <cellStyle name="Calculation 52 4" xfId="6016"/>
    <cellStyle name="Calculation 52 4 2" xfId="10533"/>
    <cellStyle name="Calculation 52 5" xfId="6059"/>
    <cellStyle name="Calculation 52 5 2" xfId="10576"/>
    <cellStyle name="Calculation 52 6" xfId="7490"/>
    <cellStyle name="Calculation 52 6 2" xfId="12007"/>
    <cellStyle name="Calculation 52 7" xfId="7498"/>
    <cellStyle name="Calculation 52 7 2" xfId="12015"/>
    <cellStyle name="Calculation 52 8" xfId="9246"/>
    <cellStyle name="Calculation 52 8 2" xfId="12309"/>
    <cellStyle name="Calculation 52 9" xfId="10253"/>
    <cellStyle name="Calculation 53" xfId="3711"/>
    <cellStyle name="Calculation 53 2" xfId="6047"/>
    <cellStyle name="Calculation 53 2 2" xfId="10564"/>
    <cellStyle name="Calculation 53 3" xfId="6025"/>
    <cellStyle name="Calculation 53 3 2" xfId="10542"/>
    <cellStyle name="Calculation 53 4" xfId="6017"/>
    <cellStyle name="Calculation 53 4 2" xfId="10534"/>
    <cellStyle name="Calculation 53 5" xfId="6058"/>
    <cellStyle name="Calculation 53 5 2" xfId="10575"/>
    <cellStyle name="Calculation 53 6" xfId="7489"/>
    <cellStyle name="Calculation 53 6 2" xfId="12006"/>
    <cellStyle name="Calculation 53 7" xfId="7497"/>
    <cellStyle name="Calculation 53 7 2" xfId="12014"/>
    <cellStyle name="Calculation 53 8" xfId="10254"/>
    <cellStyle name="Calculation 54" xfId="3712"/>
    <cellStyle name="Calculation 54 2" xfId="6048"/>
    <cellStyle name="Calculation 54 2 2" xfId="10565"/>
    <cellStyle name="Calculation 54 3" xfId="6026"/>
    <cellStyle name="Calculation 54 3 2" xfId="10543"/>
    <cellStyle name="Calculation 54 4" xfId="6018"/>
    <cellStyle name="Calculation 54 4 2" xfId="10535"/>
    <cellStyle name="Calculation 54 5" xfId="6057"/>
    <cellStyle name="Calculation 54 5 2" xfId="10574"/>
    <cellStyle name="Calculation 54 6" xfId="7488"/>
    <cellStyle name="Calculation 54 6 2" xfId="12005"/>
    <cellStyle name="Calculation 54 7" xfId="7496"/>
    <cellStyle name="Calculation 54 7 2" xfId="12013"/>
    <cellStyle name="Calculation 54 8" xfId="10255"/>
    <cellStyle name="Calculation 55" xfId="3713"/>
    <cellStyle name="Calculation 55 2" xfId="6049"/>
    <cellStyle name="Calculation 55 2 2" xfId="10566"/>
    <cellStyle name="Calculation 55 3" xfId="6027"/>
    <cellStyle name="Calculation 55 3 2" xfId="10544"/>
    <cellStyle name="Calculation 55 4" xfId="6019"/>
    <cellStyle name="Calculation 55 4 2" xfId="10536"/>
    <cellStyle name="Calculation 55 5" xfId="6056"/>
    <cellStyle name="Calculation 55 5 2" xfId="10573"/>
    <cellStyle name="Calculation 55 6" xfId="7487"/>
    <cellStyle name="Calculation 55 6 2" xfId="12004"/>
    <cellStyle name="Calculation 55 7" xfId="7495"/>
    <cellStyle name="Calculation 55 7 2" xfId="12012"/>
    <cellStyle name="Calculation 55 8" xfId="10256"/>
    <cellStyle name="Calculation 56" xfId="8162"/>
    <cellStyle name="Calculation 56 2" xfId="12022"/>
    <cellStyle name="Calculation 57" xfId="8163"/>
    <cellStyle name="Calculation 57 2" xfId="12023"/>
    <cellStyle name="Calculation 58" xfId="8164"/>
    <cellStyle name="Calculation 58 2" xfId="12024"/>
    <cellStyle name="Calculation 59" xfId="8165"/>
    <cellStyle name="Calculation 59 2" xfId="12025"/>
    <cellStyle name="Calculation 6" xfId="3714"/>
    <cellStyle name="Calculation 60" xfId="8166"/>
    <cellStyle name="Calculation 60 2" xfId="12026"/>
    <cellStyle name="Calculation 61" xfId="8167"/>
    <cellStyle name="Calculation 61 2" xfId="12027"/>
    <cellStyle name="Calculation 62" xfId="8168"/>
    <cellStyle name="Calculation 62 2" xfId="12028"/>
    <cellStyle name="Calculation 63" xfId="8169"/>
    <cellStyle name="Calculation 63 2" xfId="12029"/>
    <cellStyle name="Calculation 7" xfId="3715"/>
    <cellStyle name="Calculation 8" xfId="3716"/>
    <cellStyle name="Calculation 9" xfId="3717"/>
    <cellStyle name="Callum" xfId="16713"/>
    <cellStyle name="Check Cell 10" xfId="3718"/>
    <cellStyle name="Check Cell 11" xfId="3719"/>
    <cellStyle name="Check Cell 12" xfId="3720"/>
    <cellStyle name="Check Cell 13" xfId="3721"/>
    <cellStyle name="Check Cell 14" xfId="3722"/>
    <cellStyle name="Check Cell 15" xfId="3723"/>
    <cellStyle name="Check Cell 16" xfId="3724"/>
    <cellStyle name="Check Cell 17" xfId="3725"/>
    <cellStyle name="Check Cell 18" xfId="3726"/>
    <cellStyle name="Check Cell 19" xfId="3727"/>
    <cellStyle name="Check Cell 2" xfId="43"/>
    <cellStyle name="Check Cell 2 2" xfId="3729"/>
    <cellStyle name="Check Cell 2 2 2" xfId="3730"/>
    <cellStyle name="Check Cell 2 3" xfId="3728"/>
    <cellStyle name="Check Cell 2 4" xfId="2022"/>
    <cellStyle name="Check Cell 2 5" xfId="16714"/>
    <cellStyle name="Check Cell 20" xfId="3731"/>
    <cellStyle name="Check Cell 21" xfId="3732"/>
    <cellStyle name="Check Cell 22" xfId="3733"/>
    <cellStyle name="Check Cell 23" xfId="3734"/>
    <cellStyle name="Check Cell 24" xfId="3735"/>
    <cellStyle name="Check Cell 25" xfId="3736"/>
    <cellStyle name="Check Cell 26" xfId="3737"/>
    <cellStyle name="Check Cell 27" xfId="3738"/>
    <cellStyle name="Check Cell 28" xfId="3739"/>
    <cellStyle name="Check Cell 29" xfId="3740"/>
    <cellStyle name="Check Cell 3" xfId="3741"/>
    <cellStyle name="Check Cell 30" xfId="3742"/>
    <cellStyle name="Check Cell 31" xfId="3743"/>
    <cellStyle name="Check Cell 32" xfId="3744"/>
    <cellStyle name="Check Cell 33" xfId="3745"/>
    <cellStyle name="Check Cell 34" xfId="3746"/>
    <cellStyle name="Check Cell 35" xfId="3747"/>
    <cellStyle name="Check Cell 36" xfId="3748"/>
    <cellStyle name="Check Cell 37" xfId="3749"/>
    <cellStyle name="Check Cell 38" xfId="3750"/>
    <cellStyle name="Check Cell 39" xfId="3751"/>
    <cellStyle name="Check Cell 4" xfId="3752"/>
    <cellStyle name="Check Cell 40" xfId="3753"/>
    <cellStyle name="Check Cell 41" xfId="3754"/>
    <cellStyle name="Check Cell 42" xfId="3755"/>
    <cellStyle name="Check Cell 43" xfId="3756"/>
    <cellStyle name="Check Cell 44" xfId="3757"/>
    <cellStyle name="Check Cell 45" xfId="3758"/>
    <cellStyle name="Check Cell 46" xfId="3759"/>
    <cellStyle name="Check Cell 47" xfId="3760"/>
    <cellStyle name="Check Cell 48" xfId="3761"/>
    <cellStyle name="Check Cell 49" xfId="3762"/>
    <cellStyle name="Check Cell 5" xfId="3763"/>
    <cellStyle name="Check Cell 50" xfId="3764"/>
    <cellStyle name="Check Cell 51" xfId="3765"/>
    <cellStyle name="Check Cell 52" xfId="3766"/>
    <cellStyle name="Check Cell 53" xfId="3767"/>
    <cellStyle name="Check Cell 54" xfId="3768"/>
    <cellStyle name="Check Cell 55" xfId="3769"/>
    <cellStyle name="Check Cell 56" xfId="8170"/>
    <cellStyle name="Check Cell 57" xfId="8171"/>
    <cellStyle name="Check Cell 58" xfId="8172"/>
    <cellStyle name="Check Cell 59" xfId="8173"/>
    <cellStyle name="Check Cell 6" xfId="3770"/>
    <cellStyle name="Check Cell 60" xfId="8174"/>
    <cellStyle name="Check Cell 61" xfId="8175"/>
    <cellStyle name="Check Cell 62" xfId="8176"/>
    <cellStyle name="Check Cell 63" xfId="8177"/>
    <cellStyle name="Check Cell 7" xfId="3771"/>
    <cellStyle name="Check Cell 8" xfId="3772"/>
    <cellStyle name="Check Cell 9" xfId="3773"/>
    <cellStyle name="ColHeading" xfId="16715"/>
    <cellStyle name="Column Grey" xfId="16716"/>
    <cellStyle name="Comma  - Style1" xfId="44"/>
    <cellStyle name="Comma [00]" xfId="16717"/>
    <cellStyle name="Comma 0" xfId="16718"/>
    <cellStyle name="Comma 10" xfId="45"/>
    <cellStyle name="Comma 10 10" xfId="33107"/>
    <cellStyle name="Comma 10 11" xfId="16719"/>
    <cellStyle name="Comma 10 2" xfId="16720"/>
    <cellStyle name="Comma 10 2 2" xfId="16721"/>
    <cellStyle name="Comma 10 2 2 2" xfId="16722"/>
    <cellStyle name="Comma 10 2 2 2 2" xfId="16723"/>
    <cellStyle name="Comma 10 2 2 2 2 2" xfId="16724"/>
    <cellStyle name="Comma 10 2 2 2 3" xfId="16725"/>
    <cellStyle name="Comma 10 2 2 3" xfId="16726"/>
    <cellStyle name="Comma 10 2 2 3 2" xfId="16727"/>
    <cellStyle name="Comma 10 2 2 4" xfId="16728"/>
    <cellStyle name="Comma 10 2 3" xfId="16729"/>
    <cellStyle name="Comma 10 2 3 2" xfId="16730"/>
    <cellStyle name="Comma 10 2 3 2 2" xfId="16731"/>
    <cellStyle name="Comma 10 2 3 3" xfId="16732"/>
    <cellStyle name="Comma 10 2 4" xfId="16733"/>
    <cellStyle name="Comma 10 2 4 2" xfId="16734"/>
    <cellStyle name="Comma 10 2 5" xfId="16735"/>
    <cellStyle name="Comma 10 3" xfId="16736"/>
    <cellStyle name="Comma 10 3 2" xfId="16737"/>
    <cellStyle name="Comma 10 3 2 2" xfId="16738"/>
    <cellStyle name="Comma 10 3 2 2 2" xfId="16739"/>
    <cellStyle name="Comma 10 3 2 2 2 2" xfId="16740"/>
    <cellStyle name="Comma 10 3 2 2 3" xfId="16741"/>
    <cellStyle name="Comma 10 3 2 3" xfId="16742"/>
    <cellStyle name="Comma 10 3 2 3 2" xfId="16743"/>
    <cellStyle name="Comma 10 3 2 4" xfId="16744"/>
    <cellStyle name="Comma 10 3 3" xfId="16745"/>
    <cellStyle name="Comma 10 3 3 2" xfId="16746"/>
    <cellStyle name="Comma 10 3 3 2 2" xfId="16747"/>
    <cellStyle name="Comma 10 3 3 3" xfId="16748"/>
    <cellStyle name="Comma 10 3 4" xfId="16749"/>
    <cellStyle name="Comma 10 3 4 2" xfId="16750"/>
    <cellStyle name="Comma 10 3 5" xfId="16751"/>
    <cellStyle name="Comma 10 4" xfId="16752"/>
    <cellStyle name="Comma 10 4 2" xfId="16753"/>
    <cellStyle name="Comma 10 4 2 2" xfId="16754"/>
    <cellStyle name="Comma 10 4 2 2 2" xfId="16755"/>
    <cellStyle name="Comma 10 4 2 2 2 2" xfId="16756"/>
    <cellStyle name="Comma 10 4 2 2 3" xfId="16757"/>
    <cellStyle name="Comma 10 4 2 3" xfId="16758"/>
    <cellStyle name="Comma 10 4 2 3 2" xfId="16759"/>
    <cellStyle name="Comma 10 4 2 4" xfId="16760"/>
    <cellStyle name="Comma 10 4 3" xfId="16761"/>
    <cellStyle name="Comma 10 4 3 2" xfId="16762"/>
    <cellStyle name="Comma 10 4 3 2 2" xfId="16763"/>
    <cellStyle name="Comma 10 4 3 3" xfId="16764"/>
    <cellStyle name="Comma 10 4 4" xfId="16765"/>
    <cellStyle name="Comma 10 4 4 2" xfId="16766"/>
    <cellStyle name="Comma 10 4 5" xfId="16767"/>
    <cellStyle name="Comma 10 5" xfId="16768"/>
    <cellStyle name="Comma 10 5 2" xfId="16769"/>
    <cellStyle name="Comma 10 5 2 2" xfId="16770"/>
    <cellStyle name="Comma 10 5 2 2 2" xfId="16771"/>
    <cellStyle name="Comma 10 5 2 3" xfId="16772"/>
    <cellStyle name="Comma 10 5 3" xfId="16773"/>
    <cellStyle name="Comma 10 5 3 2" xfId="16774"/>
    <cellStyle name="Comma 10 5 4" xfId="16775"/>
    <cellStyle name="Comma 10 6" xfId="16776"/>
    <cellStyle name="Comma 10 6 2" xfId="16777"/>
    <cellStyle name="Comma 10 6 2 2" xfId="16778"/>
    <cellStyle name="Comma 10 6 3" xfId="16779"/>
    <cellStyle name="Comma 10 7" xfId="16780"/>
    <cellStyle name="Comma 10 7 2" xfId="16781"/>
    <cellStyle name="Comma 10 8" xfId="16782"/>
    <cellStyle name="Comma 10 9" xfId="16783"/>
    <cellStyle name="Comma 100" xfId="46"/>
    <cellStyle name="Comma 101" xfId="47"/>
    <cellStyle name="Comma 102" xfId="48"/>
    <cellStyle name="Comma 103" xfId="49"/>
    <cellStyle name="Comma 104" xfId="50"/>
    <cellStyle name="Comma 105" xfId="51"/>
    <cellStyle name="Comma 106" xfId="52"/>
    <cellStyle name="Comma 107" xfId="53"/>
    <cellStyle name="Comma 108" xfId="54"/>
    <cellStyle name="Comma 109" xfId="55"/>
    <cellStyle name="Comma 11" xfId="56"/>
    <cellStyle name="Comma 11 2" xfId="16784"/>
    <cellStyle name="Comma 110" xfId="57"/>
    <cellStyle name="Comma 111" xfId="58"/>
    <cellStyle name="Comma 112" xfId="59"/>
    <cellStyle name="Comma 113" xfId="60"/>
    <cellStyle name="Comma 114" xfId="61"/>
    <cellStyle name="Comma 115" xfId="62"/>
    <cellStyle name="Comma 116" xfId="63"/>
    <cellStyle name="Comma 117" xfId="64"/>
    <cellStyle name="Comma 118" xfId="65"/>
    <cellStyle name="Comma 119" xfId="66"/>
    <cellStyle name="Comma 12" xfId="67"/>
    <cellStyle name="Comma 12 10" xfId="16785"/>
    <cellStyle name="Comma 12 2" xfId="16786"/>
    <cellStyle name="Comma 12 2 2" xfId="16787"/>
    <cellStyle name="Comma 12 2 2 2" xfId="16788"/>
    <cellStyle name="Comma 12 2 2 2 2" xfId="16789"/>
    <cellStyle name="Comma 12 2 2 2 2 2" xfId="16790"/>
    <cellStyle name="Comma 12 2 2 2 3" xfId="16791"/>
    <cellStyle name="Comma 12 2 2 3" xfId="16792"/>
    <cellStyle name="Comma 12 2 2 3 2" xfId="16793"/>
    <cellStyle name="Comma 12 2 2 4" xfId="16794"/>
    <cellStyle name="Comma 12 2 3" xfId="16795"/>
    <cellStyle name="Comma 12 2 3 2" xfId="16796"/>
    <cellStyle name="Comma 12 2 3 2 2" xfId="16797"/>
    <cellStyle name="Comma 12 2 3 3" xfId="16798"/>
    <cellStyle name="Comma 12 2 4" xfId="16799"/>
    <cellStyle name="Comma 12 2 4 2" xfId="16800"/>
    <cellStyle name="Comma 12 2 5" xfId="16801"/>
    <cellStyle name="Comma 12 3" xfId="16802"/>
    <cellStyle name="Comma 12 3 2" xfId="16803"/>
    <cellStyle name="Comma 12 3 2 2" xfId="16804"/>
    <cellStyle name="Comma 12 3 2 2 2" xfId="16805"/>
    <cellStyle name="Comma 12 3 2 2 2 2" xfId="16806"/>
    <cellStyle name="Comma 12 3 2 2 3" xfId="16807"/>
    <cellStyle name="Comma 12 3 2 3" xfId="16808"/>
    <cellStyle name="Comma 12 3 2 3 2" xfId="16809"/>
    <cellStyle name="Comma 12 3 2 4" xfId="16810"/>
    <cellStyle name="Comma 12 3 3" xfId="16811"/>
    <cellStyle name="Comma 12 3 3 2" xfId="16812"/>
    <cellStyle name="Comma 12 3 3 2 2" xfId="16813"/>
    <cellStyle name="Comma 12 3 3 3" xfId="16814"/>
    <cellStyle name="Comma 12 3 4" xfId="16815"/>
    <cellStyle name="Comma 12 3 4 2" xfId="16816"/>
    <cellStyle name="Comma 12 3 5" xfId="16817"/>
    <cellStyle name="Comma 12 4" xfId="16818"/>
    <cellStyle name="Comma 12 4 2" xfId="16819"/>
    <cellStyle name="Comma 12 4 2 2" xfId="16820"/>
    <cellStyle name="Comma 12 4 2 2 2" xfId="16821"/>
    <cellStyle name="Comma 12 4 2 2 2 2" xfId="16822"/>
    <cellStyle name="Comma 12 4 2 2 3" xfId="16823"/>
    <cellStyle name="Comma 12 4 2 3" xfId="16824"/>
    <cellStyle name="Comma 12 4 2 3 2" xfId="16825"/>
    <cellStyle name="Comma 12 4 2 4" xfId="16826"/>
    <cellStyle name="Comma 12 4 3" xfId="16827"/>
    <cellStyle name="Comma 12 4 3 2" xfId="16828"/>
    <cellStyle name="Comma 12 4 3 2 2" xfId="16829"/>
    <cellStyle name="Comma 12 4 3 3" xfId="16830"/>
    <cellStyle name="Comma 12 4 4" xfId="16831"/>
    <cellStyle name="Comma 12 4 4 2" xfId="16832"/>
    <cellStyle name="Comma 12 4 5" xfId="16833"/>
    <cellStyle name="Comma 12 5" xfId="16834"/>
    <cellStyle name="Comma 12 5 2" xfId="16835"/>
    <cellStyle name="Comma 12 5 2 2" xfId="16836"/>
    <cellStyle name="Comma 12 5 2 2 2" xfId="16837"/>
    <cellStyle name="Comma 12 5 2 3" xfId="16838"/>
    <cellStyle name="Comma 12 5 3" xfId="16839"/>
    <cellStyle name="Comma 12 5 3 2" xfId="16840"/>
    <cellStyle name="Comma 12 5 4" xfId="16841"/>
    <cellStyle name="Comma 12 6" xfId="16842"/>
    <cellStyle name="Comma 12 6 2" xfId="16843"/>
    <cellStyle name="Comma 12 6 2 2" xfId="16844"/>
    <cellStyle name="Comma 12 6 3" xfId="16845"/>
    <cellStyle name="Comma 12 7" xfId="16846"/>
    <cellStyle name="Comma 12 7 2" xfId="16847"/>
    <cellStyle name="Comma 12 8" xfId="16848"/>
    <cellStyle name="Comma 12 8 2" xfId="16849"/>
    <cellStyle name="Comma 12 9" xfId="16850"/>
    <cellStyle name="Comma 120" xfId="68"/>
    <cellStyle name="Comma 121" xfId="69"/>
    <cellStyle name="Comma 122" xfId="70"/>
    <cellStyle name="Comma 123" xfId="71"/>
    <cellStyle name="Comma 124" xfId="72"/>
    <cellStyle name="Comma 125" xfId="73"/>
    <cellStyle name="Comma 126" xfId="74"/>
    <cellStyle name="Comma 127" xfId="75"/>
    <cellStyle name="Comma 128" xfId="76"/>
    <cellStyle name="Comma 129" xfId="77"/>
    <cellStyle name="Comma 13" xfId="78"/>
    <cellStyle name="Comma 13 2" xfId="16852"/>
    <cellStyle name="Comma 13 3" xfId="16853"/>
    <cellStyle name="Comma 13 3 2" xfId="16854"/>
    <cellStyle name="Comma 13 4" xfId="16851"/>
    <cellStyle name="Comma 13 5" xfId="2269"/>
    <cellStyle name="Comma 130" xfId="79"/>
    <cellStyle name="Comma 131" xfId="80"/>
    <cellStyle name="Comma 132" xfId="81"/>
    <cellStyle name="Comma 133" xfId="82"/>
    <cellStyle name="Comma 134" xfId="83"/>
    <cellStyle name="Comma 135" xfId="84"/>
    <cellStyle name="Comma 136" xfId="85"/>
    <cellStyle name="Comma 137" xfId="86"/>
    <cellStyle name="Comma 138" xfId="87"/>
    <cellStyle name="Comma 139" xfId="88"/>
    <cellStyle name="Comma 14" xfId="89"/>
    <cellStyle name="Comma 14 2" xfId="16856"/>
    <cellStyle name="Comma 14 2 2" xfId="16857"/>
    <cellStyle name="Comma 14 2 2 2" xfId="16858"/>
    <cellStyle name="Comma 14 2 2 2 2" xfId="16859"/>
    <cellStyle name="Comma 14 2 2 3" xfId="16860"/>
    <cellStyle name="Comma 14 2 3" xfId="16861"/>
    <cellStyle name="Comma 14 2 3 2" xfId="16862"/>
    <cellStyle name="Comma 14 2 4" xfId="16863"/>
    <cellStyle name="Comma 14 3" xfId="16864"/>
    <cellStyle name="Comma 14 3 2" xfId="16865"/>
    <cellStyle name="Comma 14 3 2 2" xfId="16866"/>
    <cellStyle name="Comma 14 3 3" xfId="16867"/>
    <cellStyle name="Comma 14 4" xfId="16868"/>
    <cellStyle name="Comma 14 4 2" xfId="16869"/>
    <cellStyle name="Comma 14 5" xfId="16870"/>
    <cellStyle name="Comma 14 6" xfId="16855"/>
    <cellStyle name="Comma 140" xfId="90"/>
    <cellStyle name="Comma 141" xfId="91"/>
    <cellStyle name="Comma 142" xfId="92"/>
    <cellStyle name="Comma 143" xfId="93"/>
    <cellStyle name="Comma 144" xfId="94"/>
    <cellStyle name="Comma 145" xfId="95"/>
    <cellStyle name="Comma 146" xfId="96"/>
    <cellStyle name="Comma 147" xfId="97"/>
    <cellStyle name="Comma 148" xfId="98"/>
    <cellStyle name="Comma 149" xfId="99"/>
    <cellStyle name="Comma 15" xfId="100"/>
    <cellStyle name="Comma 15 2" xfId="16872"/>
    <cellStyle name="Comma 15 2 2" xfId="16873"/>
    <cellStyle name="Comma 15 2 2 2" xfId="16874"/>
    <cellStyle name="Comma 15 2 3" xfId="16875"/>
    <cellStyle name="Comma 15 3" xfId="16876"/>
    <cellStyle name="Comma 15 3 2" xfId="16877"/>
    <cellStyle name="Comma 15 4" xfId="16878"/>
    <cellStyle name="Comma 15 5" xfId="16871"/>
    <cellStyle name="Comma 150" xfId="101"/>
    <cellStyle name="Comma 151" xfId="102"/>
    <cellStyle name="Comma 152" xfId="103"/>
    <cellStyle name="Comma 153" xfId="104"/>
    <cellStyle name="Comma 154" xfId="105"/>
    <cellStyle name="Comma 155" xfId="106"/>
    <cellStyle name="Comma 156" xfId="107"/>
    <cellStyle name="Comma 157" xfId="108"/>
    <cellStyle name="Comma 158" xfId="109"/>
    <cellStyle name="Comma 159" xfId="110"/>
    <cellStyle name="Comma 16" xfId="111"/>
    <cellStyle name="Comma 16 2" xfId="16880"/>
    <cellStyle name="Comma 16 3" xfId="16879"/>
    <cellStyle name="Comma 160" xfId="112"/>
    <cellStyle name="Comma 161" xfId="113"/>
    <cellStyle name="Comma 162" xfId="114"/>
    <cellStyle name="Comma 163" xfId="115"/>
    <cellStyle name="Comma 164" xfId="116"/>
    <cellStyle name="Comma 165" xfId="117"/>
    <cellStyle name="Comma 166" xfId="118"/>
    <cellStyle name="Comma 167" xfId="119"/>
    <cellStyle name="Comma 168" xfId="120"/>
    <cellStyle name="Comma 169" xfId="121"/>
    <cellStyle name="Comma 17" xfId="122"/>
    <cellStyle name="Comma 170" xfId="123"/>
    <cellStyle name="Comma 171" xfId="124"/>
    <cellStyle name="Comma 172" xfId="125"/>
    <cellStyle name="Comma 173" xfId="126"/>
    <cellStyle name="Comma 174" xfId="127"/>
    <cellStyle name="Comma 175" xfId="128"/>
    <cellStyle name="Comma 176" xfId="129"/>
    <cellStyle name="Comma 177" xfId="130"/>
    <cellStyle name="Comma 178" xfId="131"/>
    <cellStyle name="Comma 179" xfId="132"/>
    <cellStyle name="Comma 18" xfId="133"/>
    <cellStyle name="Comma 180" xfId="134"/>
    <cellStyle name="Comma 181" xfId="135"/>
    <cellStyle name="Comma 182" xfId="136"/>
    <cellStyle name="Comma 183" xfId="137"/>
    <cellStyle name="Comma 184" xfId="138"/>
    <cellStyle name="Comma 185" xfId="139"/>
    <cellStyle name="Comma 186" xfId="140"/>
    <cellStyle name="Comma 187" xfId="141"/>
    <cellStyle name="Comma 188" xfId="142"/>
    <cellStyle name="Comma 189" xfId="143"/>
    <cellStyle name="Comma 19" xfId="144"/>
    <cellStyle name="Comma 190" xfId="145"/>
    <cellStyle name="Comma 191" xfId="146"/>
    <cellStyle name="Comma 192" xfId="147"/>
    <cellStyle name="Comma 193" xfId="148"/>
    <cellStyle name="Comma 194" xfId="149"/>
    <cellStyle name="Comma 195" xfId="150"/>
    <cellStyle name="Comma 196" xfId="151"/>
    <cellStyle name="Comma 197" xfId="152"/>
    <cellStyle name="Comma 198" xfId="153"/>
    <cellStyle name="Comma 199" xfId="154"/>
    <cellStyle name="Comma 2" xfId="155"/>
    <cellStyle name="Comma 2 10" xfId="12658"/>
    <cellStyle name="Comma 2 10 2" xfId="16881"/>
    <cellStyle name="Comma 2 11" xfId="2171"/>
    <cellStyle name="Comma 2 11 2" xfId="16882"/>
    <cellStyle name="Comma 2 12" xfId="16883"/>
    <cellStyle name="Comma 2 13" xfId="16884"/>
    <cellStyle name="Comma 2 13 2" xfId="16885"/>
    <cellStyle name="Comma 2 13 2 2" xfId="16886"/>
    <cellStyle name="Comma 2 13 2 2 2" xfId="16887"/>
    <cellStyle name="Comma 2 13 2 3" xfId="16888"/>
    <cellStyle name="Comma 2 13 3" xfId="16889"/>
    <cellStyle name="Comma 2 13 3 2" xfId="16890"/>
    <cellStyle name="Comma 2 13 4" xfId="16891"/>
    <cellStyle name="Comma 2 14" xfId="16892"/>
    <cellStyle name="Comma 2 14 2" xfId="16893"/>
    <cellStyle name="Comma 2 14 2 2" xfId="16894"/>
    <cellStyle name="Comma 2 14 3" xfId="16895"/>
    <cellStyle name="Comma 2 15" xfId="16896"/>
    <cellStyle name="Comma 2 15 2" xfId="16897"/>
    <cellStyle name="Comma 2 16" xfId="16898"/>
    <cellStyle name="Comma 2 17" xfId="32974"/>
    <cellStyle name="Comma 2 18" xfId="2199"/>
    <cellStyle name="Comma 2 2" xfId="156"/>
    <cellStyle name="Comma 2 2 10" xfId="16899"/>
    <cellStyle name="Comma 2 2 11" xfId="2176"/>
    <cellStyle name="Comma 2 2 2" xfId="157"/>
    <cellStyle name="Comma 2 2 2 2" xfId="16901"/>
    <cellStyle name="Comma 2 2 2 2 2" xfId="16902"/>
    <cellStyle name="Comma 2 2 2 3" xfId="16903"/>
    <cellStyle name="Comma 2 2 2 4" xfId="16904"/>
    <cellStyle name="Comma 2 2 2 4 2" xfId="16905"/>
    <cellStyle name="Comma 2 2 2 4 2 2" xfId="16906"/>
    <cellStyle name="Comma 2 2 2 4 2 2 2" xfId="16907"/>
    <cellStyle name="Comma 2 2 2 4 2 3" xfId="16908"/>
    <cellStyle name="Comma 2 2 2 4 3" xfId="16909"/>
    <cellStyle name="Comma 2 2 2 4 3 2" xfId="16910"/>
    <cellStyle name="Comma 2 2 2 4 4" xfId="16911"/>
    <cellStyle name="Comma 2 2 2 5" xfId="16912"/>
    <cellStyle name="Comma 2 2 2 5 2" xfId="16913"/>
    <cellStyle name="Comma 2 2 2 5 2 2" xfId="16914"/>
    <cellStyle name="Comma 2 2 2 5 3" xfId="16915"/>
    <cellStyle name="Comma 2 2 2 6" xfId="16916"/>
    <cellStyle name="Comma 2 2 2 6 2" xfId="16917"/>
    <cellStyle name="Comma 2 2 2 7" xfId="16918"/>
    <cellStyle name="Comma 2 2 2 8" xfId="16919"/>
    <cellStyle name="Comma 2 2 2 9" xfId="16900"/>
    <cellStyle name="Comma 2 2 3" xfId="16920"/>
    <cellStyle name="Comma 2 2 3 2" xfId="16921"/>
    <cellStyle name="Comma 2 2 3 3" xfId="16922"/>
    <cellStyle name="Comma 2 2 3 4" xfId="16923"/>
    <cellStyle name="Comma 2 2 3 4 2" xfId="16924"/>
    <cellStyle name="Comma 2 2 3 4 2 2" xfId="16925"/>
    <cellStyle name="Comma 2 2 3 4 2 2 2" xfId="16926"/>
    <cellStyle name="Comma 2 2 3 4 2 3" xfId="16927"/>
    <cellStyle name="Comma 2 2 3 4 3" xfId="16928"/>
    <cellStyle name="Comma 2 2 3 4 3 2" xfId="16929"/>
    <cellStyle name="Comma 2 2 3 4 4" xfId="16930"/>
    <cellStyle name="Comma 2 2 3 5" xfId="16931"/>
    <cellStyle name="Comma 2 2 3 5 2" xfId="16932"/>
    <cellStyle name="Comma 2 2 3 5 2 2" xfId="16933"/>
    <cellStyle name="Comma 2 2 3 5 3" xfId="16934"/>
    <cellStyle name="Comma 2 2 3 6" xfId="16935"/>
    <cellStyle name="Comma 2 2 3 6 2" xfId="16936"/>
    <cellStyle name="Comma 2 2 3 7" xfId="16937"/>
    <cellStyle name="Comma 2 2 4" xfId="16938"/>
    <cellStyle name="Comma 2 2 4 2" xfId="16939"/>
    <cellStyle name="Comma 2 2 4 2 2" xfId="16940"/>
    <cellStyle name="Comma 2 2 4 2 2 2" xfId="16941"/>
    <cellStyle name="Comma 2 2 4 2 2 2 2" xfId="16942"/>
    <cellStyle name="Comma 2 2 4 2 2 3" xfId="16943"/>
    <cellStyle name="Comma 2 2 4 2 3" xfId="16944"/>
    <cellStyle name="Comma 2 2 4 2 3 2" xfId="16945"/>
    <cellStyle name="Comma 2 2 4 2 4" xfId="16946"/>
    <cellStyle name="Comma 2 2 4 3" xfId="16947"/>
    <cellStyle name="Comma 2 2 4 3 2" xfId="16948"/>
    <cellStyle name="Comma 2 2 4 3 2 2" xfId="16949"/>
    <cellStyle name="Comma 2 2 4 3 3" xfId="16950"/>
    <cellStyle name="Comma 2 2 4 4" xfId="16951"/>
    <cellStyle name="Comma 2 2 4 4 2" xfId="16952"/>
    <cellStyle name="Comma 2 2 4 5" xfId="16953"/>
    <cellStyle name="Comma 2 2 4 6" xfId="16954"/>
    <cellStyle name="Comma 2 2 5" xfId="16955"/>
    <cellStyle name="Comma 2 2 6" xfId="16956"/>
    <cellStyle name="Comma 2 2 6 2" xfId="16957"/>
    <cellStyle name="Comma 2 2 6 2 2" xfId="16958"/>
    <cellStyle name="Comma 2 2 6 2 2 2" xfId="16959"/>
    <cellStyle name="Comma 2 2 6 2 3" xfId="16960"/>
    <cellStyle name="Comma 2 2 6 3" xfId="16961"/>
    <cellStyle name="Comma 2 2 6 3 2" xfId="16962"/>
    <cellStyle name="Comma 2 2 6 4" xfId="16963"/>
    <cellStyle name="Comma 2 2 7" xfId="16964"/>
    <cellStyle name="Comma 2 2 7 2" xfId="16965"/>
    <cellStyle name="Comma 2 2 7 2 2" xfId="16966"/>
    <cellStyle name="Comma 2 2 7 3" xfId="16967"/>
    <cellStyle name="Comma 2 2 8" xfId="16968"/>
    <cellStyle name="Comma 2 2 8 2" xfId="16969"/>
    <cellStyle name="Comma 2 2 9" xfId="16970"/>
    <cellStyle name="Comma 2 3" xfId="158"/>
    <cellStyle name="Comma 2 3 2" xfId="159"/>
    <cellStyle name="Comma 2 3 2 2" xfId="160"/>
    <cellStyle name="Comma 2 3 2 2 2" xfId="1331"/>
    <cellStyle name="Comma 2 3 2 3" xfId="1307"/>
    <cellStyle name="Comma 2 3 2 4" xfId="33017"/>
    <cellStyle name="Comma 2 3 2 5" xfId="16972"/>
    <cellStyle name="Comma 2 3 3" xfId="161"/>
    <cellStyle name="Comma 2 3 3 2" xfId="1319"/>
    <cellStyle name="Comma 2 3 3 3" xfId="33020"/>
    <cellStyle name="Comma 2 3 3 4" xfId="16973"/>
    <cellStyle name="Comma 2 3 4" xfId="1295"/>
    <cellStyle name="Comma 2 3 4 2" xfId="16974"/>
    <cellStyle name="Comma 2 3 4 2 2" xfId="16975"/>
    <cellStyle name="Comma 2 3 4 2 2 2" xfId="16976"/>
    <cellStyle name="Comma 2 3 4 2 3" xfId="16977"/>
    <cellStyle name="Comma 2 3 4 3" xfId="16978"/>
    <cellStyle name="Comma 2 3 4 3 2" xfId="16979"/>
    <cellStyle name="Comma 2 3 4 4" xfId="16980"/>
    <cellStyle name="Comma 2 3 5" xfId="16981"/>
    <cellStyle name="Comma 2 3 5 2" xfId="16982"/>
    <cellStyle name="Comma 2 3 5 2 2" xfId="16983"/>
    <cellStyle name="Comma 2 3 5 3" xfId="16984"/>
    <cellStyle name="Comma 2 3 6" xfId="16985"/>
    <cellStyle name="Comma 2 3 6 2" xfId="16986"/>
    <cellStyle name="Comma 2 3 7" xfId="16987"/>
    <cellStyle name="Comma 2 3 8" xfId="16971"/>
    <cellStyle name="Comma 2 3 9" xfId="2130"/>
    <cellStyle name="Comma 2 4" xfId="162"/>
    <cellStyle name="Comma 2 4 10" xfId="3775"/>
    <cellStyle name="Comma 2 4 2" xfId="163"/>
    <cellStyle name="Comma 2 4 2 2" xfId="1325"/>
    <cellStyle name="Comma 2 4 2 2 2" xfId="16990"/>
    <cellStyle name="Comma 2 4 2 3" xfId="16991"/>
    <cellStyle name="Comma 2 4 2 4" xfId="33023"/>
    <cellStyle name="Comma 2 4 2 5" xfId="16989"/>
    <cellStyle name="Comma 2 4 3" xfId="1301"/>
    <cellStyle name="Comma 2 4 3 2" xfId="16993"/>
    <cellStyle name="Comma 2 4 3 3" xfId="33026"/>
    <cellStyle name="Comma 2 4 3 4" xfId="16992"/>
    <cellStyle name="Comma 2 4 4" xfId="16994"/>
    <cellStyle name="Comma 2 4 5" xfId="16995"/>
    <cellStyle name="Comma 2 4 5 2" xfId="16996"/>
    <cellStyle name="Comma 2 4 5 2 2" xfId="16997"/>
    <cellStyle name="Comma 2 4 5 2 2 2" xfId="16998"/>
    <cellStyle name="Comma 2 4 5 2 3" xfId="16999"/>
    <cellStyle name="Comma 2 4 5 3" xfId="17000"/>
    <cellStyle name="Comma 2 4 5 3 2" xfId="17001"/>
    <cellStyle name="Comma 2 4 5 4" xfId="17002"/>
    <cellStyle name="Comma 2 4 6" xfId="17003"/>
    <cellStyle name="Comma 2 4 6 2" xfId="17004"/>
    <cellStyle name="Comma 2 4 6 2 2" xfId="17005"/>
    <cellStyle name="Comma 2 4 6 3" xfId="17006"/>
    <cellStyle name="Comma 2 4 7" xfId="17007"/>
    <cellStyle name="Comma 2 4 7 2" xfId="17008"/>
    <cellStyle name="Comma 2 4 8" xfId="17009"/>
    <cellStyle name="Comma 2 4 9" xfId="16988"/>
    <cellStyle name="Comma 2 5" xfId="164"/>
    <cellStyle name="Comma 2 5 2" xfId="1313"/>
    <cellStyle name="Comma 2 5 2 2" xfId="17011"/>
    <cellStyle name="Comma 2 5 2 2 2" xfId="17012"/>
    <cellStyle name="Comma 2 5 2 2 2 2" xfId="17013"/>
    <cellStyle name="Comma 2 5 2 2 3" xfId="17014"/>
    <cellStyle name="Comma 2 5 2 3" xfId="17015"/>
    <cellStyle name="Comma 2 5 2 3 2" xfId="17016"/>
    <cellStyle name="Comma 2 5 2 4" xfId="17017"/>
    <cellStyle name="Comma 2 5 2 5" xfId="17018"/>
    <cellStyle name="Comma 2 5 3" xfId="17019"/>
    <cellStyle name="Comma 2 5 3 2" xfId="17020"/>
    <cellStyle name="Comma 2 5 3 2 2" xfId="17021"/>
    <cellStyle name="Comma 2 5 3 3" xfId="17022"/>
    <cellStyle name="Comma 2 5 4" xfId="17023"/>
    <cellStyle name="Comma 2 5 4 2" xfId="17024"/>
    <cellStyle name="Comma 2 5 5" xfId="17025"/>
    <cellStyle name="Comma 2 5 6" xfId="17026"/>
    <cellStyle name="Comma 2 5 7" xfId="17010"/>
    <cellStyle name="Comma 2 5 8" xfId="3776"/>
    <cellStyle name="Comma 2 6" xfId="1289"/>
    <cellStyle name="Comma 2 6 2" xfId="17028"/>
    <cellStyle name="Comma 2 6 2 2" xfId="17029"/>
    <cellStyle name="Comma 2 6 2 2 2" xfId="17030"/>
    <cellStyle name="Comma 2 6 2 2 2 2" xfId="17031"/>
    <cellStyle name="Comma 2 6 2 2 3" xfId="17032"/>
    <cellStyle name="Comma 2 6 2 3" xfId="17033"/>
    <cellStyle name="Comma 2 6 2 3 2" xfId="17034"/>
    <cellStyle name="Comma 2 6 2 4" xfId="17035"/>
    <cellStyle name="Comma 2 6 2 4 2" xfId="17036"/>
    <cellStyle name="Comma 2 6 2 5" xfId="17037"/>
    <cellStyle name="Comma 2 6 3" xfId="17038"/>
    <cellStyle name="Comma 2 6 3 2" xfId="17039"/>
    <cellStyle name="Comma 2 6 3 2 2" xfId="17040"/>
    <cellStyle name="Comma 2 6 3 3" xfId="17041"/>
    <cellStyle name="Comma 2 6 4" xfId="17042"/>
    <cellStyle name="Comma 2 6 4 2" xfId="17043"/>
    <cellStyle name="Comma 2 6 5" xfId="17044"/>
    <cellStyle name="Comma 2 6 5 2" xfId="17045"/>
    <cellStyle name="Comma 2 6 6" xfId="17046"/>
    <cellStyle name="Comma 2 6 7" xfId="17027"/>
    <cellStyle name="Comma 2 6 8" xfId="3777"/>
    <cellStyle name="Comma 2 7" xfId="3778"/>
    <cellStyle name="Comma 2 7 2" xfId="17048"/>
    <cellStyle name="Comma 2 7 2 2" xfId="17049"/>
    <cellStyle name="Comma 2 7 2 2 2" xfId="17050"/>
    <cellStyle name="Comma 2 7 2 2 2 2" xfId="17051"/>
    <cellStyle name="Comma 2 7 2 2 3" xfId="17052"/>
    <cellStyle name="Comma 2 7 2 3" xfId="17053"/>
    <cellStyle name="Comma 2 7 2 3 2" xfId="17054"/>
    <cellStyle name="Comma 2 7 2 4" xfId="17055"/>
    <cellStyle name="Comma 2 7 3" xfId="17056"/>
    <cellStyle name="Comma 2 7 3 2" xfId="17057"/>
    <cellStyle name="Comma 2 7 3 2 2" xfId="17058"/>
    <cellStyle name="Comma 2 7 3 3" xfId="17059"/>
    <cellStyle name="Comma 2 7 4" xfId="17060"/>
    <cellStyle name="Comma 2 7 4 2" xfId="17061"/>
    <cellStyle name="Comma 2 7 5" xfId="17062"/>
    <cellStyle name="Comma 2 7 6" xfId="17063"/>
    <cellStyle name="Comma 2 7 7" xfId="17047"/>
    <cellStyle name="Comma 2 8" xfId="5990"/>
    <cellStyle name="Comma 2 8 2" xfId="17065"/>
    <cellStyle name="Comma 2 8 2 2" xfId="17066"/>
    <cellStyle name="Comma 2 8 2 2 2" xfId="17067"/>
    <cellStyle name="Comma 2 8 2 2 2 2" xfId="17068"/>
    <cellStyle name="Comma 2 8 2 2 3" xfId="17069"/>
    <cellStyle name="Comma 2 8 2 3" xfId="17070"/>
    <cellStyle name="Comma 2 8 2 3 2" xfId="17071"/>
    <cellStyle name="Comma 2 8 2 4" xfId="17072"/>
    <cellStyle name="Comma 2 8 3" xfId="17073"/>
    <cellStyle name="Comma 2 8 3 2" xfId="17074"/>
    <cellStyle name="Comma 2 8 3 2 2" xfId="17075"/>
    <cellStyle name="Comma 2 8 3 3" xfId="17076"/>
    <cellStyle name="Comma 2 8 4" xfId="17077"/>
    <cellStyle name="Comma 2 8 4 2" xfId="17078"/>
    <cellStyle name="Comma 2 8 5" xfId="17079"/>
    <cellStyle name="Comma 2 8 6" xfId="17064"/>
    <cellStyle name="Comma 2 9" xfId="9237"/>
    <cellStyle name="Comma 2 9 2" xfId="17081"/>
    <cellStyle name="Comma 2 9 2 2" xfId="17082"/>
    <cellStyle name="Comma 2 9 2 2 2" xfId="17083"/>
    <cellStyle name="Comma 2 9 2 2 2 2" xfId="17084"/>
    <cellStyle name="Comma 2 9 2 2 3" xfId="17085"/>
    <cellStyle name="Comma 2 9 2 3" xfId="17086"/>
    <cellStyle name="Comma 2 9 2 3 2" xfId="17087"/>
    <cellStyle name="Comma 2 9 2 4" xfId="17088"/>
    <cellStyle name="Comma 2 9 3" xfId="17089"/>
    <cellStyle name="Comma 2 9 3 2" xfId="17090"/>
    <cellStyle name="Comma 2 9 3 2 2" xfId="17091"/>
    <cellStyle name="Comma 2 9 3 3" xfId="17092"/>
    <cellStyle name="Comma 2 9 4" xfId="17093"/>
    <cellStyle name="Comma 2 9 4 2" xfId="17094"/>
    <cellStyle name="Comma 2 9 5" xfId="17095"/>
    <cellStyle name="Comma 2 9 6" xfId="17080"/>
    <cellStyle name="Comma 20" xfId="165"/>
    <cellStyle name="Comma 200" xfId="166"/>
    <cellStyle name="Comma 201" xfId="167"/>
    <cellStyle name="Comma 202" xfId="168"/>
    <cellStyle name="Comma 203" xfId="169"/>
    <cellStyle name="Comma 204" xfId="170"/>
    <cellStyle name="Comma 205" xfId="171"/>
    <cellStyle name="Comma 206" xfId="172"/>
    <cellStyle name="Comma 207" xfId="173"/>
    <cellStyle name="Comma 208" xfId="174"/>
    <cellStyle name="Comma 209" xfId="175"/>
    <cellStyle name="Comma 21" xfId="176"/>
    <cellStyle name="Comma 21 2" xfId="17096"/>
    <cellStyle name="Comma 210" xfId="177"/>
    <cellStyle name="Comma 211" xfId="178"/>
    <cellStyle name="Comma 212" xfId="179"/>
    <cellStyle name="Comma 213" xfId="180"/>
    <cellStyle name="Comma 214" xfId="181"/>
    <cellStyle name="Comma 215" xfId="182"/>
    <cellStyle name="Comma 216" xfId="183"/>
    <cellStyle name="Comma 217" xfId="184"/>
    <cellStyle name="Comma 218" xfId="185"/>
    <cellStyle name="Comma 219" xfId="186"/>
    <cellStyle name="Comma 22" xfId="187"/>
    <cellStyle name="Comma 22 2" xfId="17097"/>
    <cellStyle name="Comma 220" xfId="1063"/>
    <cellStyle name="Comma 221" xfId="1064"/>
    <cellStyle name="Comma 222" xfId="1065"/>
    <cellStyle name="Comma 223" xfId="1066"/>
    <cellStyle name="Comma 224" xfId="1067"/>
    <cellStyle name="Comma 225" xfId="1068"/>
    <cellStyle name="Comma 226" xfId="1069"/>
    <cellStyle name="Comma 227" xfId="1070"/>
    <cellStyle name="Comma 228" xfId="1071"/>
    <cellStyle name="Comma 229" xfId="1072"/>
    <cellStyle name="Comma 23" xfId="188"/>
    <cellStyle name="Comma 23 2" xfId="17098"/>
    <cellStyle name="Comma 230" xfId="1073"/>
    <cellStyle name="Comma 231" xfId="1074"/>
    <cellStyle name="Comma 232" xfId="1075"/>
    <cellStyle name="Comma 233" xfId="1076"/>
    <cellStyle name="Comma 234" xfId="1077"/>
    <cellStyle name="Comma 235" xfId="1078"/>
    <cellStyle name="Comma 236" xfId="1079"/>
    <cellStyle name="Comma 237" xfId="1080"/>
    <cellStyle name="Comma 238" xfId="1081"/>
    <cellStyle name="Comma 239" xfId="1082"/>
    <cellStyle name="Comma 24" xfId="189"/>
    <cellStyle name="Comma 24 2" xfId="32975"/>
    <cellStyle name="Comma 240" xfId="1083"/>
    <cellStyle name="Comma 241" xfId="1084"/>
    <cellStyle name="Comma 242" xfId="1085"/>
    <cellStyle name="Comma 243" xfId="1086"/>
    <cellStyle name="Comma 244" xfId="1087"/>
    <cellStyle name="Comma 245" xfId="1088"/>
    <cellStyle name="Comma 246" xfId="1089"/>
    <cellStyle name="Comma 247" xfId="1090"/>
    <cellStyle name="Comma 248" xfId="1091"/>
    <cellStyle name="Comma 249" xfId="1092"/>
    <cellStyle name="Comma 25" xfId="190"/>
    <cellStyle name="Comma 25 2" xfId="32977"/>
    <cellStyle name="Comma 250" xfId="1093"/>
    <cellStyle name="Comma 251" xfId="1094"/>
    <cellStyle name="Comma 252" xfId="1095"/>
    <cellStyle name="Comma 253" xfId="1096"/>
    <cellStyle name="Comma 254" xfId="1097"/>
    <cellStyle name="Comma 255" xfId="1098"/>
    <cellStyle name="Comma 256" xfId="1099"/>
    <cellStyle name="Comma 257" xfId="1100"/>
    <cellStyle name="Comma 258" xfId="1101"/>
    <cellStyle name="Comma 259" xfId="1102"/>
    <cellStyle name="Comma 26" xfId="191"/>
    <cellStyle name="Comma 26 2" xfId="32978"/>
    <cellStyle name="Comma 260" xfId="1103"/>
    <cellStyle name="Comma 261" xfId="1104"/>
    <cellStyle name="Comma 262" xfId="1105"/>
    <cellStyle name="Comma 263" xfId="1106"/>
    <cellStyle name="Comma 264" xfId="1107"/>
    <cellStyle name="Comma 265" xfId="1108"/>
    <cellStyle name="Comma 266" xfId="1109"/>
    <cellStyle name="Comma 267" xfId="1110"/>
    <cellStyle name="Comma 268" xfId="1111"/>
    <cellStyle name="Comma 269" xfId="1112"/>
    <cellStyle name="Comma 27" xfId="192"/>
    <cellStyle name="Comma 27 2" xfId="32982"/>
    <cellStyle name="Comma 270" xfId="1113"/>
    <cellStyle name="Comma 271" xfId="1114"/>
    <cellStyle name="Comma 272" xfId="1115"/>
    <cellStyle name="Comma 273" xfId="1116"/>
    <cellStyle name="Comma 274" xfId="1117"/>
    <cellStyle name="Comma 275" xfId="1118"/>
    <cellStyle name="Comma 276" xfId="1119"/>
    <cellStyle name="Comma 277" xfId="1168"/>
    <cellStyle name="Comma 278" xfId="1128"/>
    <cellStyle name="Comma 279" xfId="1200"/>
    <cellStyle name="Comma 28" xfId="193"/>
    <cellStyle name="Comma 280" xfId="1179"/>
    <cellStyle name="Comma 281" xfId="1208"/>
    <cellStyle name="Comma 282" xfId="1178"/>
    <cellStyle name="Comma 283" xfId="1218"/>
    <cellStyle name="Comma 284" xfId="1219"/>
    <cellStyle name="Comma 285" xfId="1220"/>
    <cellStyle name="Comma 286" xfId="1221"/>
    <cellStyle name="Comma 287" xfId="1222"/>
    <cellStyle name="Comma 288" xfId="1223"/>
    <cellStyle name="Comma 289" xfId="1224"/>
    <cellStyle name="Comma 29" xfId="194"/>
    <cellStyle name="Comma 290" xfId="1225"/>
    <cellStyle name="Comma 291" xfId="1226"/>
    <cellStyle name="Comma 292" xfId="1227"/>
    <cellStyle name="Comma 293" xfId="1228"/>
    <cellStyle name="Comma 294" xfId="1229"/>
    <cellStyle name="Comma 295" xfId="1230"/>
    <cellStyle name="Comma 296" xfId="1231"/>
    <cellStyle name="Comma 297" xfId="1232"/>
    <cellStyle name="Comma 298" xfId="1233"/>
    <cellStyle name="Comma 299" xfId="1234"/>
    <cellStyle name="Comma 3" xfId="195"/>
    <cellStyle name="Comma 3 10" xfId="2172"/>
    <cellStyle name="Comma 3 2" xfId="196"/>
    <cellStyle name="Comma 3 2 2" xfId="197"/>
    <cellStyle name="Comma 3 2 2 2" xfId="198"/>
    <cellStyle name="Comma 3 2 2 2 2" xfId="1333"/>
    <cellStyle name="Comma 3 2 2 2 3" xfId="17100"/>
    <cellStyle name="Comma 3 2 2 3" xfId="1309"/>
    <cellStyle name="Comma 3 2 2 3 2" xfId="33099"/>
    <cellStyle name="Comma 3 2 2 3 3" xfId="17101"/>
    <cellStyle name="Comma 3 2 2 4" xfId="17099"/>
    <cellStyle name="Comma 3 2 2 5" xfId="33018"/>
    <cellStyle name="Comma 3 2 2 6" xfId="2450"/>
    <cellStyle name="Comma 3 2 3" xfId="199"/>
    <cellStyle name="Comma 3 2 3 2" xfId="1321"/>
    <cellStyle name="Comma 3 2 3 2 2" xfId="33110"/>
    <cellStyle name="Comma 3 2 3 2 3" xfId="17103"/>
    <cellStyle name="Comma 3 2 3 3" xfId="17102"/>
    <cellStyle name="Comma 3 2 3 4" xfId="33021"/>
    <cellStyle name="Comma 3 2 3 5" xfId="2099"/>
    <cellStyle name="Comma 3 2 4" xfId="1297"/>
    <cellStyle name="Comma 3 2 5" xfId="33016"/>
    <cellStyle name="Comma 3 2 6" xfId="2025"/>
    <cellStyle name="Comma 3 3" xfId="200"/>
    <cellStyle name="Comma 3 3 2" xfId="201"/>
    <cellStyle name="Comma 3 3 2 2" xfId="1327"/>
    <cellStyle name="Comma 3 3 2 2 2" xfId="17105"/>
    <cellStyle name="Comma 3 3 2 3" xfId="33024"/>
    <cellStyle name="Comma 3 3 2 4" xfId="9247"/>
    <cellStyle name="Comma 3 3 3" xfId="1303"/>
    <cellStyle name="Comma 3 3 3 2" xfId="33036"/>
    <cellStyle name="Comma 3 3 3 3" xfId="17106"/>
    <cellStyle name="Comma 3 3 4" xfId="17107"/>
    <cellStyle name="Comma 3 3 4 2" xfId="17108"/>
    <cellStyle name="Comma 3 3 4 2 2" xfId="17109"/>
    <cellStyle name="Comma 3 3 4 2 2 2" xfId="17110"/>
    <cellStyle name="Comma 3 3 4 2 3" xfId="17111"/>
    <cellStyle name="Comma 3 3 4 3" xfId="17112"/>
    <cellStyle name="Comma 3 3 4 3 2" xfId="17113"/>
    <cellStyle name="Comma 3 3 4 4" xfId="17114"/>
    <cellStyle name="Comma 3 3 5" xfId="17115"/>
    <cellStyle name="Comma 3 3 5 2" xfId="17116"/>
    <cellStyle name="Comma 3 3 5 2 2" xfId="17117"/>
    <cellStyle name="Comma 3 3 5 3" xfId="17118"/>
    <cellStyle name="Comma 3 3 6" xfId="17119"/>
    <cellStyle name="Comma 3 3 6 2" xfId="17120"/>
    <cellStyle name="Comma 3 3 7" xfId="17121"/>
    <cellStyle name="Comma 3 3 8" xfId="17104"/>
    <cellStyle name="Comma 3 3 9" xfId="2680"/>
    <cellStyle name="Comma 3 4" xfId="202"/>
    <cellStyle name="Comma 3 4 10" xfId="33019"/>
    <cellStyle name="Comma 3 4 11" xfId="2372"/>
    <cellStyle name="Comma 3 4 2" xfId="1315"/>
    <cellStyle name="Comma 3 4 2 2" xfId="17124"/>
    <cellStyle name="Comma 3 4 2 3" xfId="33108"/>
    <cellStyle name="Comma 3 4 2 4" xfId="17123"/>
    <cellStyle name="Comma 3 4 3" xfId="17125"/>
    <cellStyle name="Comma 3 4 4" xfId="17126"/>
    <cellStyle name="Comma 3 4 4 2" xfId="17127"/>
    <cellStyle name="Comma 3 4 4 2 2" xfId="17128"/>
    <cellStyle name="Comma 3 4 4 2 2 2" xfId="17129"/>
    <cellStyle name="Comma 3 4 4 2 3" xfId="17130"/>
    <cellStyle name="Comma 3 4 4 3" xfId="17131"/>
    <cellStyle name="Comma 3 4 4 3 2" xfId="17132"/>
    <cellStyle name="Comma 3 4 4 4" xfId="17133"/>
    <cellStyle name="Comma 3 4 5" xfId="17134"/>
    <cellStyle name="Comma 3 4 5 2" xfId="17135"/>
    <cellStyle name="Comma 3 4 5 2 2" xfId="17136"/>
    <cellStyle name="Comma 3 4 5 3" xfId="17137"/>
    <cellStyle name="Comma 3 4 6" xfId="17138"/>
    <cellStyle name="Comma 3 4 6 2" xfId="17139"/>
    <cellStyle name="Comma 3 4 7" xfId="17140"/>
    <cellStyle name="Comma 3 4 8" xfId="17141"/>
    <cellStyle name="Comma 3 4 9" xfId="17122"/>
    <cellStyle name="Comma 3 5" xfId="1291"/>
    <cellStyle name="Comma 3 5 2" xfId="17142"/>
    <cellStyle name="Comma 3 5 3" xfId="17143"/>
    <cellStyle name="Comma 3 5 4" xfId="17144"/>
    <cellStyle name="Comma 3 5 4 2" xfId="17145"/>
    <cellStyle name="Comma 3 5 4 2 2" xfId="17146"/>
    <cellStyle name="Comma 3 5 4 2 2 2" xfId="17147"/>
    <cellStyle name="Comma 3 5 4 2 3" xfId="17148"/>
    <cellStyle name="Comma 3 5 4 3" xfId="17149"/>
    <cellStyle name="Comma 3 5 4 3 2" xfId="17150"/>
    <cellStyle name="Comma 3 5 4 4" xfId="17151"/>
    <cellStyle name="Comma 3 5 5" xfId="17152"/>
    <cellStyle name="Comma 3 5 5 2" xfId="17153"/>
    <cellStyle name="Comma 3 5 5 2 2" xfId="17154"/>
    <cellStyle name="Comma 3 5 5 3" xfId="17155"/>
    <cellStyle name="Comma 3 5 6" xfId="17156"/>
    <cellStyle name="Comma 3 5 6 2" xfId="17157"/>
    <cellStyle name="Comma 3 5 7" xfId="17158"/>
    <cellStyle name="Comma 3 6" xfId="12676"/>
    <cellStyle name="Comma 3 6 2" xfId="17159"/>
    <cellStyle name="Comma 3 6 3" xfId="17160"/>
    <cellStyle name="Comma 3 7" xfId="17161"/>
    <cellStyle name="Comma 3 7 2" xfId="17162"/>
    <cellStyle name="Comma 3 7 3" xfId="17163"/>
    <cellStyle name="Comma 3 8" xfId="17164"/>
    <cellStyle name="Comma 3 9" xfId="17165"/>
    <cellStyle name="Comma 30" xfId="203"/>
    <cellStyle name="Comma 300" xfId="1235"/>
    <cellStyle name="Comma 301" xfId="1236"/>
    <cellStyle name="Comma 302" xfId="1237"/>
    <cellStyle name="Comma 303" xfId="1238"/>
    <cellStyle name="Comma 304" xfId="1239"/>
    <cellStyle name="Comma 305" xfId="1240"/>
    <cellStyle name="Comma 306" xfId="1241"/>
    <cellStyle name="Comma 307" xfId="1242"/>
    <cellStyle name="Comma 308" xfId="1243"/>
    <cellStyle name="Comma 309" xfId="1244"/>
    <cellStyle name="Comma 31" xfId="204"/>
    <cellStyle name="Comma 310" xfId="1245"/>
    <cellStyle name="Comma 311" xfId="1246"/>
    <cellStyle name="Comma 312" xfId="1247"/>
    <cellStyle name="Comma 313" xfId="1248"/>
    <cellStyle name="Comma 314" xfId="1249"/>
    <cellStyle name="Comma 315" xfId="1250"/>
    <cellStyle name="Comma 316" xfId="1251"/>
    <cellStyle name="Comma 317" xfId="1252"/>
    <cellStyle name="Comma 318" xfId="1253"/>
    <cellStyle name="Comma 319" xfId="1254"/>
    <cellStyle name="Comma 32" xfId="205"/>
    <cellStyle name="Comma 320" xfId="1256"/>
    <cellStyle name="Comma 321" xfId="1257"/>
    <cellStyle name="Comma 322" xfId="1258"/>
    <cellStyle name="Comma 323" xfId="1259"/>
    <cellStyle name="Comma 324" xfId="1260"/>
    <cellStyle name="Comma 325" xfId="1261"/>
    <cellStyle name="Comma 326" xfId="1263"/>
    <cellStyle name="Comma 327" xfId="1264"/>
    <cellStyle name="Comma 328" xfId="1265"/>
    <cellStyle name="Comma 329" xfId="1267"/>
    <cellStyle name="Comma 33" xfId="206"/>
    <cellStyle name="Comma 330" xfId="1268"/>
    <cellStyle name="Comma 331" xfId="1269"/>
    <cellStyle name="Comma 332" xfId="1270"/>
    <cellStyle name="Comma 333" xfId="1271"/>
    <cellStyle name="Comma 334" xfId="1272"/>
    <cellStyle name="Comma 335" xfId="1273"/>
    <cellStyle name="Comma 336" xfId="1274"/>
    <cellStyle name="Comma 337" xfId="1275"/>
    <cellStyle name="Comma 338" xfId="1276"/>
    <cellStyle name="Comma 339" xfId="1277"/>
    <cellStyle name="Comma 34" xfId="207"/>
    <cellStyle name="Comma 340" xfId="1279"/>
    <cellStyle name="Comma 341" xfId="1280"/>
    <cellStyle name="Comma 342" xfId="1281"/>
    <cellStyle name="Comma 343" xfId="1282"/>
    <cellStyle name="Comma 344" xfId="1283"/>
    <cellStyle name="Comma 345" xfId="1284"/>
    <cellStyle name="Comma 346" xfId="1285"/>
    <cellStyle name="Comma 347" xfId="1286"/>
    <cellStyle name="Comma 348" xfId="1142"/>
    <cellStyle name="Comma 349" xfId="1137"/>
    <cellStyle name="Comma 35" xfId="208"/>
    <cellStyle name="Comma 350" xfId="1188"/>
    <cellStyle name="Comma 351" xfId="1199"/>
    <cellStyle name="Comma 352" xfId="1167"/>
    <cellStyle name="Comma 353" xfId="1131"/>
    <cellStyle name="Comma 354" xfId="1146"/>
    <cellStyle name="Comma 355" xfId="1173"/>
    <cellStyle name="Comma 356" xfId="1171"/>
    <cellStyle name="Comma 357" xfId="1140"/>
    <cellStyle name="Comma 358" xfId="1169"/>
    <cellStyle name="Comma 359" xfId="1190"/>
    <cellStyle name="Comma 36" xfId="209"/>
    <cellStyle name="Comma 360" xfId="1180"/>
    <cellStyle name="Comma 361" xfId="1278"/>
    <cellStyle name="Comma 362" xfId="1150"/>
    <cellStyle name="Comma 363" xfId="1287"/>
    <cellStyle name="Comma 364" xfId="1262"/>
    <cellStyle name="Comma 365" xfId="1380"/>
    <cellStyle name="Comma 366" xfId="1352"/>
    <cellStyle name="Comma 367" xfId="1408"/>
    <cellStyle name="Comma 368" xfId="1376"/>
    <cellStyle name="Comma 369" xfId="1357"/>
    <cellStyle name="Comma 37" xfId="210"/>
    <cellStyle name="Comma 370" xfId="1410"/>
    <cellStyle name="Comma 371" xfId="1369"/>
    <cellStyle name="Comma 372" xfId="1367"/>
    <cellStyle name="Comma 373" xfId="1351"/>
    <cellStyle name="Comma 374" xfId="1423"/>
    <cellStyle name="Comma 375" xfId="1427"/>
    <cellStyle name="Comma 376" xfId="1379"/>
    <cellStyle name="Comma 377" xfId="1440"/>
    <cellStyle name="Comma 378" xfId="1441"/>
    <cellStyle name="Comma 379" xfId="1442"/>
    <cellStyle name="Comma 38" xfId="211"/>
    <cellStyle name="Comma 380" xfId="1443"/>
    <cellStyle name="Comma 381" xfId="1444"/>
    <cellStyle name="Comma 382" xfId="1445"/>
    <cellStyle name="Comma 383" xfId="1446"/>
    <cellStyle name="Comma 384" xfId="1447"/>
    <cellStyle name="Comma 385" xfId="1448"/>
    <cellStyle name="Comma 386" xfId="1449"/>
    <cellStyle name="Comma 387" xfId="1450"/>
    <cellStyle name="Comma 388" xfId="1451"/>
    <cellStyle name="Comma 389" xfId="1452"/>
    <cellStyle name="Comma 39" xfId="212"/>
    <cellStyle name="Comma 390" xfId="1453"/>
    <cellStyle name="Comma 391" xfId="1454"/>
    <cellStyle name="Comma 392" xfId="1455"/>
    <cellStyle name="Comma 393" xfId="1456"/>
    <cellStyle name="Comma 394" xfId="1457"/>
    <cellStyle name="Comma 395" xfId="1458"/>
    <cellStyle name="Comma 396" xfId="1459"/>
    <cellStyle name="Comma 397" xfId="1460"/>
    <cellStyle name="Comma 398" xfId="1461"/>
    <cellStyle name="Comma 399" xfId="1462"/>
    <cellStyle name="Comma 4" xfId="213"/>
    <cellStyle name="Comma 4 10" xfId="17167"/>
    <cellStyle name="Comma 4 10 2" xfId="17168"/>
    <cellStyle name="Comma 4 10 2 2" xfId="17169"/>
    <cellStyle name="Comma 4 10 2 2 2" xfId="17170"/>
    <cellStyle name="Comma 4 10 2 2 2 2" xfId="17171"/>
    <cellStyle name="Comma 4 10 2 2 3" xfId="17172"/>
    <cellStyle name="Comma 4 10 2 3" xfId="17173"/>
    <cellStyle name="Comma 4 10 2 3 2" xfId="17174"/>
    <cellStyle name="Comma 4 10 2 4" xfId="17175"/>
    <cellStyle name="Comma 4 10 3" xfId="17176"/>
    <cellStyle name="Comma 4 10 3 2" xfId="17177"/>
    <cellStyle name="Comma 4 10 3 2 2" xfId="17178"/>
    <cellStyle name="Comma 4 10 3 3" xfId="17179"/>
    <cellStyle name="Comma 4 10 4" xfId="17180"/>
    <cellStyle name="Comma 4 10 4 2" xfId="17181"/>
    <cellStyle name="Comma 4 10 5" xfId="17182"/>
    <cellStyle name="Comma 4 11" xfId="17183"/>
    <cellStyle name="Comma 4 11 2" xfId="17184"/>
    <cellStyle name="Comma 4 11 2 2" xfId="17185"/>
    <cellStyle name="Comma 4 11 2 2 2" xfId="17186"/>
    <cellStyle name="Comma 4 11 2 2 2 2" xfId="17187"/>
    <cellStyle name="Comma 4 11 2 2 3" xfId="17188"/>
    <cellStyle name="Comma 4 11 2 3" xfId="17189"/>
    <cellStyle name="Comma 4 11 2 3 2" xfId="17190"/>
    <cellStyle name="Comma 4 11 2 4" xfId="17191"/>
    <cellStyle name="Comma 4 11 3" xfId="17192"/>
    <cellStyle name="Comma 4 11 3 2" xfId="17193"/>
    <cellStyle name="Comma 4 11 3 2 2" xfId="17194"/>
    <cellStyle name="Comma 4 11 3 3" xfId="17195"/>
    <cellStyle name="Comma 4 11 4" xfId="17196"/>
    <cellStyle name="Comma 4 11 4 2" xfId="17197"/>
    <cellStyle name="Comma 4 11 5" xfId="17198"/>
    <cellStyle name="Comma 4 12" xfId="17199"/>
    <cellStyle name="Comma 4 13" xfId="17200"/>
    <cellStyle name="Comma 4 13 2" xfId="17201"/>
    <cellStyle name="Comma 4 13 2 2" xfId="17202"/>
    <cellStyle name="Comma 4 13 2 2 2" xfId="17203"/>
    <cellStyle name="Comma 4 13 2 3" xfId="17204"/>
    <cellStyle name="Comma 4 13 3" xfId="17205"/>
    <cellStyle name="Comma 4 13 3 2" xfId="17206"/>
    <cellStyle name="Comma 4 13 4" xfId="17207"/>
    <cellStyle name="Comma 4 14" xfId="17208"/>
    <cellStyle name="Comma 4 14 2" xfId="17209"/>
    <cellStyle name="Comma 4 14 2 2" xfId="17210"/>
    <cellStyle name="Comma 4 14 3" xfId="17211"/>
    <cellStyle name="Comma 4 15" xfId="17212"/>
    <cellStyle name="Comma 4 15 2" xfId="17213"/>
    <cellStyle name="Comma 4 16" xfId="17214"/>
    <cellStyle name="Comma 4 17" xfId="17166"/>
    <cellStyle name="Comma 4 18" xfId="2453"/>
    <cellStyle name="Comma 4 2" xfId="214"/>
    <cellStyle name="Comma 4 2 2" xfId="215"/>
    <cellStyle name="Comma 4 2 2 2" xfId="216"/>
    <cellStyle name="Comma 4 2 2 2 2" xfId="1334"/>
    <cellStyle name="Comma 4 2 2 2 2 2" xfId="17217"/>
    <cellStyle name="Comma 4 2 2 2 3" xfId="33025"/>
    <cellStyle name="Comma 4 2 2 2 4" xfId="17216"/>
    <cellStyle name="Comma 4 2 2 3" xfId="1310"/>
    <cellStyle name="Comma 4 2 2 3 2" xfId="17218"/>
    <cellStyle name="Comma 4 2 2 3 2 2" xfId="17219"/>
    <cellStyle name="Comma 4 2 2 3 2 2 2" xfId="17220"/>
    <cellStyle name="Comma 4 2 2 3 2 3" xfId="17221"/>
    <cellStyle name="Comma 4 2 2 3 3" xfId="17222"/>
    <cellStyle name="Comma 4 2 2 3 3 2" xfId="17223"/>
    <cellStyle name="Comma 4 2 2 3 4" xfId="17224"/>
    <cellStyle name="Comma 4 2 2 4" xfId="17225"/>
    <cellStyle name="Comma 4 2 2 4 2" xfId="17226"/>
    <cellStyle name="Comma 4 2 2 4 2 2" xfId="17227"/>
    <cellStyle name="Comma 4 2 2 4 3" xfId="17228"/>
    <cellStyle name="Comma 4 2 2 5" xfId="17229"/>
    <cellStyle name="Comma 4 2 2 5 2" xfId="17230"/>
    <cellStyle name="Comma 4 2 2 6" xfId="17231"/>
    <cellStyle name="Comma 4 2 2 7" xfId="17232"/>
    <cellStyle name="Comma 4 2 3" xfId="217"/>
    <cellStyle name="Comma 4 2 3 2" xfId="1322"/>
    <cellStyle name="Comma 4 2 3 3" xfId="33022"/>
    <cellStyle name="Comma 4 2 3 4" xfId="17233"/>
    <cellStyle name="Comma 4 2 4" xfId="1298"/>
    <cellStyle name="Comma 4 2 4 2" xfId="17234"/>
    <cellStyle name="Comma 4 2 4 2 2" xfId="17235"/>
    <cellStyle name="Comma 4 2 4 2 2 2" xfId="17236"/>
    <cellStyle name="Comma 4 2 4 2 3" xfId="17237"/>
    <cellStyle name="Comma 4 2 4 3" xfId="17238"/>
    <cellStyle name="Comma 4 2 4 3 2" xfId="17239"/>
    <cellStyle name="Comma 4 2 4 4" xfId="17240"/>
    <cellStyle name="Comma 4 2 5" xfId="17241"/>
    <cellStyle name="Comma 4 2 5 2" xfId="17242"/>
    <cellStyle name="Comma 4 2 5 2 2" xfId="17243"/>
    <cellStyle name="Comma 4 2 5 3" xfId="17244"/>
    <cellStyle name="Comma 4 2 6" xfId="17245"/>
    <cellStyle name="Comma 4 2 6 2" xfId="17246"/>
    <cellStyle name="Comma 4 2 7" xfId="17247"/>
    <cellStyle name="Comma 4 2 8" xfId="17215"/>
    <cellStyle name="Comma 4 2 9" xfId="2097"/>
    <cellStyle name="Comma 4 3" xfId="218"/>
    <cellStyle name="Comma 4 3 10" xfId="5989"/>
    <cellStyle name="Comma 4 3 2" xfId="219"/>
    <cellStyle name="Comma 4 3 2 2" xfId="1328"/>
    <cellStyle name="Comma 4 3 2 2 2" xfId="17249"/>
    <cellStyle name="Comma 4 3 2 3" xfId="17250"/>
    <cellStyle name="Comma 4 3 2 3 2" xfId="17251"/>
    <cellStyle name="Comma 4 3 2 3 2 2" xfId="17252"/>
    <cellStyle name="Comma 4 3 2 3 2 2 2" xfId="17253"/>
    <cellStyle name="Comma 4 3 2 3 2 3" xfId="17254"/>
    <cellStyle name="Comma 4 3 2 3 3" xfId="17255"/>
    <cellStyle name="Comma 4 3 2 3 3 2" xfId="17256"/>
    <cellStyle name="Comma 4 3 2 3 4" xfId="17257"/>
    <cellStyle name="Comma 4 3 2 4" xfId="17258"/>
    <cellStyle name="Comma 4 3 2 4 2" xfId="17259"/>
    <cellStyle name="Comma 4 3 2 4 2 2" xfId="17260"/>
    <cellStyle name="Comma 4 3 2 4 3" xfId="17261"/>
    <cellStyle name="Comma 4 3 2 5" xfId="17262"/>
    <cellStyle name="Comma 4 3 2 5 2" xfId="17263"/>
    <cellStyle name="Comma 4 3 2 6" xfId="17264"/>
    <cellStyle name="Comma 4 3 2 7" xfId="17265"/>
    <cellStyle name="Comma 4 3 3" xfId="1304"/>
    <cellStyle name="Comma 4 3 3 2" xfId="33037"/>
    <cellStyle name="Comma 4 3 3 3" xfId="17266"/>
    <cellStyle name="Comma 4 3 4" xfId="17267"/>
    <cellStyle name="Comma 4 3 4 2" xfId="17268"/>
    <cellStyle name="Comma 4 3 4 2 2" xfId="17269"/>
    <cellStyle name="Comma 4 3 4 2 2 2" xfId="17270"/>
    <cellStyle name="Comma 4 3 4 2 3" xfId="17271"/>
    <cellStyle name="Comma 4 3 4 3" xfId="17272"/>
    <cellStyle name="Comma 4 3 4 3 2" xfId="17273"/>
    <cellStyle name="Comma 4 3 4 4" xfId="17274"/>
    <cellStyle name="Comma 4 3 5" xfId="17275"/>
    <cellStyle name="Comma 4 3 5 2" xfId="17276"/>
    <cellStyle name="Comma 4 3 5 2 2" xfId="17277"/>
    <cellStyle name="Comma 4 3 5 3" xfId="17278"/>
    <cellStyle name="Comma 4 3 6" xfId="17279"/>
    <cellStyle name="Comma 4 3 6 2" xfId="17280"/>
    <cellStyle name="Comma 4 3 7" xfId="17281"/>
    <cellStyle name="Comma 4 3 8" xfId="17282"/>
    <cellStyle name="Comma 4 3 9" xfId="17248"/>
    <cellStyle name="Comma 4 4" xfId="220"/>
    <cellStyle name="Comma 4 4 2" xfId="1316"/>
    <cellStyle name="Comma 4 4 2 2" xfId="33109"/>
    <cellStyle name="Comma 4 4 2 3" xfId="17284"/>
    <cellStyle name="Comma 4 4 3" xfId="17285"/>
    <cellStyle name="Comma 4 4 4" xfId="17286"/>
    <cellStyle name="Comma 4 4 4 2" xfId="17287"/>
    <cellStyle name="Comma 4 4 4 2 2" xfId="17288"/>
    <cellStyle name="Comma 4 4 4 2 2 2" xfId="17289"/>
    <cellStyle name="Comma 4 4 4 2 3" xfId="17290"/>
    <cellStyle name="Comma 4 4 4 3" xfId="17291"/>
    <cellStyle name="Comma 4 4 4 3 2" xfId="17292"/>
    <cellStyle name="Comma 4 4 4 4" xfId="17293"/>
    <cellStyle name="Comma 4 4 5" xfId="17294"/>
    <cellStyle name="Comma 4 4 5 2" xfId="17295"/>
    <cellStyle name="Comma 4 4 5 2 2" xfId="17296"/>
    <cellStyle name="Comma 4 4 5 3" xfId="17297"/>
    <cellStyle name="Comma 4 4 6" xfId="17298"/>
    <cellStyle name="Comma 4 4 6 2" xfId="17299"/>
    <cellStyle name="Comma 4 4 7" xfId="17300"/>
    <cellStyle name="Comma 4 4 8" xfId="17283"/>
    <cellStyle name="Comma 4 4 9" xfId="12677"/>
    <cellStyle name="Comma 4 5" xfId="1292"/>
    <cellStyle name="Comma 4 5 2" xfId="17301"/>
    <cellStyle name="Comma 4 5 2 2" xfId="17302"/>
    <cellStyle name="Comma 4 5 3" xfId="17303"/>
    <cellStyle name="Comma 4 5 3 2" xfId="17304"/>
    <cellStyle name="Comma 4 5 3 2 2" xfId="17305"/>
    <cellStyle name="Comma 4 5 3 2 2 2" xfId="17306"/>
    <cellStyle name="Comma 4 5 3 2 3" xfId="17307"/>
    <cellStyle name="Comma 4 5 3 3" xfId="17308"/>
    <cellStyle name="Comma 4 5 3 3 2" xfId="17309"/>
    <cellStyle name="Comma 4 5 3 4" xfId="17310"/>
    <cellStyle name="Comma 4 5 4" xfId="17311"/>
    <cellStyle name="Comma 4 5 4 2" xfId="17312"/>
    <cellStyle name="Comma 4 5 4 2 2" xfId="17313"/>
    <cellStyle name="Comma 4 5 4 3" xfId="17314"/>
    <cellStyle name="Comma 4 5 5" xfId="17315"/>
    <cellStyle name="Comma 4 5 5 2" xfId="17316"/>
    <cellStyle name="Comma 4 5 6" xfId="17317"/>
    <cellStyle name="Comma 4 5 7" xfId="17318"/>
    <cellStyle name="Comma 4 6" xfId="17319"/>
    <cellStyle name="Comma 4 6 2" xfId="17320"/>
    <cellStyle name="Comma 4 6 2 2" xfId="17321"/>
    <cellStyle name="Comma 4 6 2 2 2" xfId="17322"/>
    <cellStyle name="Comma 4 6 2 2 2 2" xfId="17323"/>
    <cellStyle name="Comma 4 6 2 2 3" xfId="17324"/>
    <cellStyle name="Comma 4 6 2 3" xfId="17325"/>
    <cellStyle name="Comma 4 6 2 3 2" xfId="17326"/>
    <cellStyle name="Comma 4 6 2 4" xfId="17327"/>
    <cellStyle name="Comma 4 6 3" xfId="17328"/>
    <cellStyle name="Comma 4 6 3 2" xfId="17329"/>
    <cellStyle name="Comma 4 6 3 2 2" xfId="17330"/>
    <cellStyle name="Comma 4 6 3 3" xfId="17331"/>
    <cellStyle name="Comma 4 6 4" xfId="17332"/>
    <cellStyle name="Comma 4 6 4 2" xfId="17333"/>
    <cellStyle name="Comma 4 6 5" xfId="17334"/>
    <cellStyle name="Comma 4 6 6" xfId="17335"/>
    <cellStyle name="Comma 4 7" xfId="17336"/>
    <cellStyle name="Comma 4 7 2" xfId="17337"/>
    <cellStyle name="Comma 4 7 2 2" xfId="17338"/>
    <cellStyle name="Comma 4 7 2 2 2" xfId="17339"/>
    <cellStyle name="Comma 4 7 2 2 2 2" xfId="17340"/>
    <cellStyle name="Comma 4 7 2 2 3" xfId="17341"/>
    <cellStyle name="Comma 4 7 2 3" xfId="17342"/>
    <cellStyle name="Comma 4 7 2 3 2" xfId="17343"/>
    <cellStyle name="Comma 4 7 2 4" xfId="17344"/>
    <cellStyle name="Comma 4 7 3" xfId="17345"/>
    <cellStyle name="Comma 4 7 3 2" xfId="17346"/>
    <cellStyle name="Comma 4 7 3 2 2" xfId="17347"/>
    <cellStyle name="Comma 4 7 3 3" xfId="17348"/>
    <cellStyle name="Comma 4 7 4" xfId="17349"/>
    <cellStyle name="Comma 4 7 4 2" xfId="17350"/>
    <cellStyle name="Comma 4 7 5" xfId="17351"/>
    <cellStyle name="Comma 4 7 6" xfId="17352"/>
    <cellStyle name="Comma 4 8" xfId="17353"/>
    <cellStyle name="Comma 4 8 2" xfId="17354"/>
    <cellStyle name="Comma 4 8 2 2" xfId="17355"/>
    <cellStyle name="Comma 4 8 2 2 2" xfId="17356"/>
    <cellStyle name="Comma 4 8 2 2 2 2" xfId="17357"/>
    <cellStyle name="Comma 4 8 2 2 3" xfId="17358"/>
    <cellStyle name="Comma 4 8 2 3" xfId="17359"/>
    <cellStyle name="Comma 4 8 2 3 2" xfId="17360"/>
    <cellStyle name="Comma 4 8 2 4" xfId="17361"/>
    <cellStyle name="Comma 4 8 3" xfId="17362"/>
    <cellStyle name="Comma 4 8 3 2" xfId="17363"/>
    <cellStyle name="Comma 4 8 3 2 2" xfId="17364"/>
    <cellStyle name="Comma 4 8 3 3" xfId="17365"/>
    <cellStyle name="Comma 4 8 4" xfId="17366"/>
    <cellStyle name="Comma 4 8 4 2" xfId="17367"/>
    <cellStyle name="Comma 4 8 5" xfId="17368"/>
    <cellStyle name="Comma 4 8 6" xfId="17369"/>
    <cellStyle name="Comma 4 9" xfId="17370"/>
    <cellStyle name="Comma 4 9 2" xfId="17371"/>
    <cellStyle name="Comma 4 9 2 2" xfId="17372"/>
    <cellStyle name="Comma 4 9 2 2 2" xfId="17373"/>
    <cellStyle name="Comma 4 9 2 2 2 2" xfId="17374"/>
    <cellStyle name="Comma 4 9 2 2 3" xfId="17375"/>
    <cellStyle name="Comma 4 9 2 3" xfId="17376"/>
    <cellStyle name="Comma 4 9 2 3 2" xfId="17377"/>
    <cellStyle name="Comma 4 9 2 4" xfId="17378"/>
    <cellStyle name="Comma 4 9 3" xfId="17379"/>
    <cellStyle name="Comma 4 9 3 2" xfId="17380"/>
    <cellStyle name="Comma 4 9 3 2 2" xfId="17381"/>
    <cellStyle name="Comma 4 9 3 3" xfId="17382"/>
    <cellStyle name="Comma 4 9 4" xfId="17383"/>
    <cellStyle name="Comma 4 9 4 2" xfId="17384"/>
    <cellStyle name="Comma 4 9 5" xfId="17385"/>
    <cellStyle name="Comma 40" xfId="221"/>
    <cellStyle name="Comma 400" xfId="1463"/>
    <cellStyle name="Comma 401" xfId="1464"/>
    <cellStyle name="Comma 402" xfId="1465"/>
    <cellStyle name="Comma 403" xfId="1466"/>
    <cellStyle name="Comma 404" xfId="1467"/>
    <cellStyle name="Comma 405" xfId="1468"/>
    <cellStyle name="Comma 406" xfId="1469"/>
    <cellStyle name="Comma 407" xfId="1470"/>
    <cellStyle name="Comma 408" xfId="1471"/>
    <cellStyle name="Comma 409" xfId="1472"/>
    <cellStyle name="Comma 41" xfId="222"/>
    <cellStyle name="Comma 410" xfId="1473"/>
    <cellStyle name="Comma 411" xfId="1474"/>
    <cellStyle name="Comma 412" xfId="1475"/>
    <cellStyle name="Comma 413" xfId="1476"/>
    <cellStyle name="Comma 414" xfId="1477"/>
    <cellStyle name="Comma 415" xfId="1478"/>
    <cellStyle name="Comma 416" xfId="1479"/>
    <cellStyle name="Comma 417" xfId="1480"/>
    <cellStyle name="Comma 418" xfId="1481"/>
    <cellStyle name="Comma 419" xfId="1482"/>
    <cellStyle name="Comma 42" xfId="223"/>
    <cellStyle name="Comma 420" xfId="1483"/>
    <cellStyle name="Comma 421" xfId="1484"/>
    <cellStyle name="Comma 422" xfId="1486"/>
    <cellStyle name="Comma 423" xfId="1487"/>
    <cellStyle name="Comma 424" xfId="1488"/>
    <cellStyle name="Comma 425" xfId="1489"/>
    <cellStyle name="Comma 426" xfId="1490"/>
    <cellStyle name="Comma 427" xfId="1491"/>
    <cellStyle name="Comma 428" xfId="1492"/>
    <cellStyle name="Comma 429" xfId="1493"/>
    <cellStyle name="Comma 43" xfId="224"/>
    <cellStyle name="Comma 430" xfId="1494"/>
    <cellStyle name="Comma 431" xfId="1495"/>
    <cellStyle name="Comma 432" xfId="1496"/>
    <cellStyle name="Comma 433" xfId="1497"/>
    <cellStyle name="Comma 434" xfId="1498"/>
    <cellStyle name="Comma 435" xfId="1499"/>
    <cellStyle name="Comma 436" xfId="1500"/>
    <cellStyle name="Comma 437" xfId="1501"/>
    <cellStyle name="Comma 438" xfId="1502"/>
    <cellStyle name="Comma 439" xfId="1503"/>
    <cellStyle name="Comma 44" xfId="225"/>
    <cellStyle name="Comma 440" xfId="1485"/>
    <cellStyle name="Comma 441" xfId="1403"/>
    <cellStyle name="Comma 442" xfId="1507"/>
    <cellStyle name="Comma 443" xfId="1361"/>
    <cellStyle name="Comma 444" xfId="1510"/>
    <cellStyle name="Comma 445" xfId="1430"/>
    <cellStyle name="Comma 446" xfId="1512"/>
    <cellStyle name="Comma 447" xfId="1513"/>
    <cellStyle name="Comma 448" xfId="1514"/>
    <cellStyle name="Comma 449" xfId="1515"/>
    <cellStyle name="Comma 45" xfId="226"/>
    <cellStyle name="Comma 450" xfId="1516"/>
    <cellStyle name="Comma 451" xfId="1517"/>
    <cellStyle name="Comma 452" xfId="1530"/>
    <cellStyle name="Comma 453" xfId="1520"/>
    <cellStyle name="Comma 454" xfId="1538"/>
    <cellStyle name="Comma 455" xfId="1532"/>
    <cellStyle name="Comma 456" xfId="1541"/>
    <cellStyle name="Comma 457" xfId="1531"/>
    <cellStyle name="Comma 458" xfId="1544"/>
    <cellStyle name="Comma 459" xfId="1545"/>
    <cellStyle name="Comma 46" xfId="227"/>
    <cellStyle name="Comma 460" xfId="1546"/>
    <cellStyle name="Comma 461" xfId="1547"/>
    <cellStyle name="Comma 462" xfId="1548"/>
    <cellStyle name="Comma 463" xfId="1549"/>
    <cellStyle name="Comma 464" xfId="1550"/>
    <cellStyle name="Comma 465" xfId="1551"/>
    <cellStyle name="Comma 466" xfId="1552"/>
    <cellStyle name="Comma 467" xfId="1553"/>
    <cellStyle name="Comma 468" xfId="1554"/>
    <cellStyle name="Comma 469" xfId="1555"/>
    <cellStyle name="Comma 47" xfId="228"/>
    <cellStyle name="Comma 470" xfId="1556"/>
    <cellStyle name="Comma 471" xfId="1557"/>
    <cellStyle name="Comma 472" xfId="1601"/>
    <cellStyle name="Comma 473" xfId="1568"/>
    <cellStyle name="Comma 474" xfId="1632"/>
    <cellStyle name="Comma 475" xfId="1609"/>
    <cellStyle name="Comma 476" xfId="1641"/>
    <cellStyle name="Comma 477" xfId="1608"/>
    <cellStyle name="Comma 478" xfId="1650"/>
    <cellStyle name="Comma 479" xfId="1651"/>
    <cellStyle name="Comma 48" xfId="229"/>
    <cellStyle name="Comma 480" xfId="1652"/>
    <cellStyle name="Comma 481" xfId="1653"/>
    <cellStyle name="Comma 482" xfId="1654"/>
    <cellStyle name="Comma 483" xfId="1655"/>
    <cellStyle name="Comma 484" xfId="1656"/>
    <cellStyle name="Comma 485" xfId="1657"/>
    <cellStyle name="Comma 486" xfId="1658"/>
    <cellStyle name="Comma 487" xfId="1659"/>
    <cellStyle name="Comma 488" xfId="1660"/>
    <cellStyle name="Comma 489" xfId="1661"/>
    <cellStyle name="Comma 49" xfId="230"/>
    <cellStyle name="Comma 490" xfId="1662"/>
    <cellStyle name="Comma 491" xfId="1663"/>
    <cellStyle name="Comma 492" xfId="1664"/>
    <cellStyle name="Comma 493" xfId="1665"/>
    <cellStyle name="Comma 494" xfId="1666"/>
    <cellStyle name="Comma 495" xfId="1667"/>
    <cellStyle name="Comma 496" xfId="1668"/>
    <cellStyle name="Comma 497" xfId="1669"/>
    <cellStyle name="Comma 498" xfId="1670"/>
    <cellStyle name="Comma 499" xfId="1671"/>
    <cellStyle name="Comma 5" xfId="231"/>
    <cellStyle name="Comma 5 10" xfId="17387"/>
    <cellStyle name="Comma 5 10 2" xfId="17388"/>
    <cellStyle name="Comma 5 10 2 2" xfId="17389"/>
    <cellStyle name="Comma 5 10 2 2 2" xfId="17390"/>
    <cellStyle name="Comma 5 10 2 2 2 2" xfId="17391"/>
    <cellStyle name="Comma 5 10 2 2 3" xfId="17392"/>
    <cellStyle name="Comma 5 10 2 3" xfId="17393"/>
    <cellStyle name="Comma 5 10 2 3 2" xfId="17394"/>
    <cellStyle name="Comma 5 10 2 4" xfId="17395"/>
    <cellStyle name="Comma 5 10 3" xfId="17396"/>
    <cellStyle name="Comma 5 10 3 2" xfId="17397"/>
    <cellStyle name="Comma 5 10 3 2 2" xfId="17398"/>
    <cellStyle name="Comma 5 10 3 3" xfId="17399"/>
    <cellStyle name="Comma 5 10 4" xfId="17400"/>
    <cellStyle name="Comma 5 10 4 2" xfId="17401"/>
    <cellStyle name="Comma 5 10 5" xfId="17402"/>
    <cellStyle name="Comma 5 11" xfId="17403"/>
    <cellStyle name="Comma 5 12" xfId="17404"/>
    <cellStyle name="Comma 5 12 2" xfId="17405"/>
    <cellStyle name="Comma 5 12 2 2" xfId="17406"/>
    <cellStyle name="Comma 5 12 2 2 2" xfId="17407"/>
    <cellStyle name="Comma 5 12 2 3" xfId="17408"/>
    <cellStyle name="Comma 5 12 3" xfId="17409"/>
    <cellStyle name="Comma 5 12 3 2" xfId="17410"/>
    <cellStyle name="Comma 5 12 4" xfId="17411"/>
    <cellStyle name="Comma 5 13" xfId="17412"/>
    <cellStyle name="Comma 5 13 2" xfId="17413"/>
    <cellStyle name="Comma 5 13 2 2" xfId="17414"/>
    <cellStyle name="Comma 5 13 3" xfId="17415"/>
    <cellStyle name="Comma 5 14" xfId="17416"/>
    <cellStyle name="Comma 5 14 2" xfId="17417"/>
    <cellStyle name="Comma 5 15" xfId="17418"/>
    <cellStyle name="Comma 5 16" xfId="17386"/>
    <cellStyle name="Comma 5 17" xfId="2185"/>
    <cellStyle name="Comma 5 2" xfId="9238"/>
    <cellStyle name="Comma 5 2 2" xfId="17420"/>
    <cellStyle name="Comma 5 2 2 2" xfId="17421"/>
    <cellStyle name="Comma 5 2 2 2 2" xfId="17422"/>
    <cellStyle name="Comma 5 2 2 2 2 2" xfId="17423"/>
    <cellStyle name="Comma 5 2 2 2 2 2 2" xfId="17424"/>
    <cellStyle name="Comma 5 2 2 2 2 2 2 2" xfId="17425"/>
    <cellStyle name="Comma 5 2 2 2 2 2 3" xfId="17426"/>
    <cellStyle name="Comma 5 2 2 2 2 3" xfId="17427"/>
    <cellStyle name="Comma 5 2 2 2 2 3 2" xfId="17428"/>
    <cellStyle name="Comma 5 2 2 2 2 4" xfId="17429"/>
    <cellStyle name="Comma 5 2 2 2 3" xfId="17430"/>
    <cellStyle name="Comma 5 2 2 2 3 2" xfId="17431"/>
    <cellStyle name="Comma 5 2 2 2 3 2 2" xfId="17432"/>
    <cellStyle name="Comma 5 2 2 2 3 3" xfId="17433"/>
    <cellStyle name="Comma 5 2 2 2 4" xfId="17434"/>
    <cellStyle name="Comma 5 2 2 2 4 2" xfId="17435"/>
    <cellStyle name="Comma 5 2 2 2 5" xfId="17436"/>
    <cellStyle name="Comma 5 2 2 2 5 2" xfId="17437"/>
    <cellStyle name="Comma 5 2 2 2 6" xfId="17438"/>
    <cellStyle name="Comma 5 2 2 3" xfId="17439"/>
    <cellStyle name="Comma 5 2 2 3 2" xfId="17440"/>
    <cellStyle name="Comma 5 2 2 3 2 2" xfId="17441"/>
    <cellStyle name="Comma 5 2 2 3 2 2 2" xfId="17442"/>
    <cellStyle name="Comma 5 2 2 3 2 3" xfId="17443"/>
    <cellStyle name="Comma 5 2 2 3 3" xfId="17444"/>
    <cellStyle name="Comma 5 2 2 3 3 2" xfId="17445"/>
    <cellStyle name="Comma 5 2 2 3 4" xfId="17446"/>
    <cellStyle name="Comma 5 2 2 4" xfId="17447"/>
    <cellStyle name="Comma 5 2 2 4 2" xfId="17448"/>
    <cellStyle name="Comma 5 2 2 4 2 2" xfId="17449"/>
    <cellStyle name="Comma 5 2 2 4 3" xfId="17450"/>
    <cellStyle name="Comma 5 2 2 5" xfId="17451"/>
    <cellStyle name="Comma 5 2 2 5 2" xfId="17452"/>
    <cellStyle name="Comma 5 2 2 6" xfId="17453"/>
    <cellStyle name="Comma 5 2 2 6 2" xfId="17454"/>
    <cellStyle name="Comma 5 2 2 7" xfId="17455"/>
    <cellStyle name="Comma 5 2 3" xfId="17456"/>
    <cellStyle name="Comma 5 2 3 2" xfId="17457"/>
    <cellStyle name="Comma 5 2 4" xfId="17458"/>
    <cellStyle name="Comma 5 2 5" xfId="17459"/>
    <cellStyle name="Comma 5 2 5 2" xfId="17460"/>
    <cellStyle name="Comma 5 2 5 2 2" xfId="17461"/>
    <cellStyle name="Comma 5 2 5 2 2 2" xfId="17462"/>
    <cellStyle name="Comma 5 2 5 2 3" xfId="17463"/>
    <cellStyle name="Comma 5 2 5 3" xfId="17464"/>
    <cellStyle name="Comma 5 2 5 3 2" xfId="17465"/>
    <cellStyle name="Comma 5 2 5 4" xfId="17466"/>
    <cellStyle name="Comma 5 2 6" xfId="17467"/>
    <cellStyle name="Comma 5 2 6 2" xfId="17468"/>
    <cellStyle name="Comma 5 2 6 2 2" xfId="17469"/>
    <cellStyle name="Comma 5 2 6 3" xfId="17470"/>
    <cellStyle name="Comma 5 2 7" xfId="17471"/>
    <cellStyle name="Comma 5 2 7 2" xfId="17472"/>
    <cellStyle name="Comma 5 2 8" xfId="17473"/>
    <cellStyle name="Comma 5 2 9" xfId="17419"/>
    <cellStyle name="Comma 5 3" xfId="12678"/>
    <cellStyle name="Comma 5 3 2" xfId="17475"/>
    <cellStyle name="Comma 5 3 2 2" xfId="17476"/>
    <cellStyle name="Comma 5 3 2 2 2" xfId="17477"/>
    <cellStyle name="Comma 5 3 2 2 2 2" xfId="17478"/>
    <cellStyle name="Comma 5 3 2 2 2 2 2" xfId="17479"/>
    <cellStyle name="Comma 5 3 2 2 2 3" xfId="17480"/>
    <cellStyle name="Comma 5 3 2 2 3" xfId="17481"/>
    <cellStyle name="Comma 5 3 2 2 3 2" xfId="17482"/>
    <cellStyle name="Comma 5 3 2 2 4" xfId="17483"/>
    <cellStyle name="Comma 5 3 2 3" xfId="17484"/>
    <cellStyle name="Comma 5 3 2 3 2" xfId="17485"/>
    <cellStyle name="Comma 5 3 2 3 2 2" xfId="17486"/>
    <cellStyle name="Comma 5 3 2 3 3" xfId="17487"/>
    <cellStyle name="Comma 5 3 2 4" xfId="17488"/>
    <cellStyle name="Comma 5 3 2 4 2" xfId="17489"/>
    <cellStyle name="Comma 5 3 2 5" xfId="17490"/>
    <cellStyle name="Comma 5 3 2 5 2" xfId="17491"/>
    <cellStyle name="Comma 5 3 2 6" xfId="17492"/>
    <cellStyle name="Comma 5 3 3" xfId="17493"/>
    <cellStyle name="Comma 5 3 3 2" xfId="17494"/>
    <cellStyle name="Comma 5 3 3 2 2" xfId="17495"/>
    <cellStyle name="Comma 5 3 3 2 2 2" xfId="17496"/>
    <cellStyle name="Comma 5 3 3 2 2 2 2" xfId="17497"/>
    <cellStyle name="Comma 5 3 3 2 2 3" xfId="17498"/>
    <cellStyle name="Comma 5 3 3 2 3" xfId="17499"/>
    <cellStyle name="Comma 5 3 3 2 3 2" xfId="17500"/>
    <cellStyle name="Comma 5 3 3 2 4" xfId="17501"/>
    <cellStyle name="Comma 5 3 3 3" xfId="17502"/>
    <cellStyle name="Comma 5 3 3 3 2" xfId="17503"/>
    <cellStyle name="Comma 5 3 3 3 2 2" xfId="17504"/>
    <cellStyle name="Comma 5 3 3 3 3" xfId="17505"/>
    <cellStyle name="Comma 5 3 3 4" xfId="17506"/>
    <cellStyle name="Comma 5 3 3 4 2" xfId="17507"/>
    <cellStyle name="Comma 5 3 3 5" xfId="17508"/>
    <cellStyle name="Comma 5 3 4" xfId="17509"/>
    <cellStyle name="Comma 5 3 4 2" xfId="17510"/>
    <cellStyle name="Comma 5 3 4 2 2" xfId="17511"/>
    <cellStyle name="Comma 5 3 4 2 2 2" xfId="17512"/>
    <cellStyle name="Comma 5 3 4 2 3" xfId="17513"/>
    <cellStyle name="Comma 5 3 4 3" xfId="17514"/>
    <cellStyle name="Comma 5 3 4 3 2" xfId="17515"/>
    <cellStyle name="Comma 5 3 4 4" xfId="17516"/>
    <cellStyle name="Comma 5 3 5" xfId="17517"/>
    <cellStyle name="Comma 5 3 5 2" xfId="17518"/>
    <cellStyle name="Comma 5 3 5 2 2" xfId="17519"/>
    <cellStyle name="Comma 5 3 5 3" xfId="17520"/>
    <cellStyle name="Comma 5 3 6" xfId="17521"/>
    <cellStyle name="Comma 5 3 6 2" xfId="17522"/>
    <cellStyle name="Comma 5 3 7" xfId="17523"/>
    <cellStyle name="Comma 5 3 7 2" xfId="17524"/>
    <cellStyle name="Comma 5 3 8" xfId="17525"/>
    <cellStyle name="Comma 5 3 9" xfId="17474"/>
    <cellStyle name="Comma 5 4" xfId="17526"/>
    <cellStyle name="Comma 5 4 2" xfId="17527"/>
    <cellStyle name="Comma 5 4 2 2" xfId="17528"/>
    <cellStyle name="Comma 5 4 3" xfId="17529"/>
    <cellStyle name="Comma 5 4 3 2" xfId="17530"/>
    <cellStyle name="Comma 5 4 3 2 2" xfId="17531"/>
    <cellStyle name="Comma 5 4 3 2 2 2" xfId="17532"/>
    <cellStyle name="Comma 5 4 3 2 3" xfId="17533"/>
    <cellStyle name="Comma 5 4 3 3" xfId="17534"/>
    <cellStyle name="Comma 5 4 3 3 2" xfId="17535"/>
    <cellStyle name="Comma 5 4 3 4" xfId="17536"/>
    <cellStyle name="Comma 5 4 4" xfId="17537"/>
    <cellStyle name="Comma 5 4 4 2" xfId="17538"/>
    <cellStyle name="Comma 5 4 4 2 2" xfId="17539"/>
    <cellStyle name="Comma 5 4 4 3" xfId="17540"/>
    <cellStyle name="Comma 5 4 5" xfId="17541"/>
    <cellStyle name="Comma 5 4 5 2" xfId="17542"/>
    <cellStyle name="Comma 5 4 6" xfId="17543"/>
    <cellStyle name="Comma 5 4 7" xfId="17544"/>
    <cellStyle name="Comma 5 5" xfId="17545"/>
    <cellStyle name="Comma 5 5 2" xfId="17546"/>
    <cellStyle name="Comma 5 5 2 2" xfId="17547"/>
    <cellStyle name="Comma 5 5 2 2 2" xfId="17548"/>
    <cellStyle name="Comma 5 5 2 2 2 2" xfId="17549"/>
    <cellStyle name="Comma 5 5 2 2 3" xfId="17550"/>
    <cellStyle name="Comma 5 5 2 3" xfId="17551"/>
    <cellStyle name="Comma 5 5 2 3 2" xfId="17552"/>
    <cellStyle name="Comma 5 5 2 4" xfId="17553"/>
    <cellStyle name="Comma 5 5 3" xfId="17554"/>
    <cellStyle name="Comma 5 5 3 2" xfId="17555"/>
    <cellStyle name="Comma 5 5 3 2 2" xfId="17556"/>
    <cellStyle name="Comma 5 5 3 3" xfId="17557"/>
    <cellStyle name="Comma 5 5 4" xfId="17558"/>
    <cellStyle name="Comma 5 5 4 2" xfId="17559"/>
    <cellStyle name="Comma 5 5 5" xfId="17560"/>
    <cellStyle name="Comma 5 5 6" xfId="17561"/>
    <cellStyle name="Comma 5 6" xfId="17562"/>
    <cellStyle name="Comma 5 6 2" xfId="17563"/>
    <cellStyle name="Comma 5 6 2 2" xfId="17564"/>
    <cellStyle name="Comma 5 6 2 2 2" xfId="17565"/>
    <cellStyle name="Comma 5 6 2 2 2 2" xfId="17566"/>
    <cellStyle name="Comma 5 6 2 2 3" xfId="17567"/>
    <cellStyle name="Comma 5 6 2 3" xfId="17568"/>
    <cellStyle name="Comma 5 6 2 3 2" xfId="17569"/>
    <cellStyle name="Comma 5 6 2 4" xfId="17570"/>
    <cellStyle name="Comma 5 6 3" xfId="17571"/>
    <cellStyle name="Comma 5 6 3 2" xfId="17572"/>
    <cellStyle name="Comma 5 6 3 2 2" xfId="17573"/>
    <cellStyle name="Comma 5 6 3 3" xfId="17574"/>
    <cellStyle name="Comma 5 6 4" xfId="17575"/>
    <cellStyle name="Comma 5 6 4 2" xfId="17576"/>
    <cellStyle name="Comma 5 6 5" xfId="17577"/>
    <cellStyle name="Comma 5 6 6" xfId="17578"/>
    <cellStyle name="Comma 5 7" xfId="17579"/>
    <cellStyle name="Comma 5 7 2" xfId="17580"/>
    <cellStyle name="Comma 5 7 2 2" xfId="17581"/>
    <cellStyle name="Comma 5 7 2 2 2" xfId="17582"/>
    <cellStyle name="Comma 5 7 2 2 2 2" xfId="17583"/>
    <cellStyle name="Comma 5 7 2 2 3" xfId="17584"/>
    <cellStyle name="Comma 5 7 2 3" xfId="17585"/>
    <cellStyle name="Comma 5 7 2 3 2" xfId="17586"/>
    <cellStyle name="Comma 5 7 2 4" xfId="17587"/>
    <cellStyle name="Comma 5 7 3" xfId="17588"/>
    <cellStyle name="Comma 5 7 3 2" xfId="17589"/>
    <cellStyle name="Comma 5 7 3 2 2" xfId="17590"/>
    <cellStyle name="Comma 5 7 3 3" xfId="17591"/>
    <cellStyle name="Comma 5 7 4" xfId="17592"/>
    <cellStyle name="Comma 5 7 4 2" xfId="17593"/>
    <cellStyle name="Comma 5 7 5" xfId="17594"/>
    <cellStyle name="Comma 5 8" xfId="17595"/>
    <cellStyle name="Comma 5 8 2" xfId="17596"/>
    <cellStyle name="Comma 5 8 2 2" xfId="17597"/>
    <cellStyle name="Comma 5 8 2 2 2" xfId="17598"/>
    <cellStyle name="Comma 5 8 2 2 2 2" xfId="17599"/>
    <cellStyle name="Comma 5 8 2 2 3" xfId="17600"/>
    <cellStyle name="Comma 5 8 2 3" xfId="17601"/>
    <cellStyle name="Comma 5 8 2 3 2" xfId="17602"/>
    <cellStyle name="Comma 5 8 2 4" xfId="17603"/>
    <cellStyle name="Comma 5 8 3" xfId="17604"/>
    <cellStyle name="Comma 5 8 3 2" xfId="17605"/>
    <cellStyle name="Comma 5 8 3 2 2" xfId="17606"/>
    <cellStyle name="Comma 5 8 3 3" xfId="17607"/>
    <cellStyle name="Comma 5 8 4" xfId="17608"/>
    <cellStyle name="Comma 5 8 4 2" xfId="17609"/>
    <cellStyle name="Comma 5 8 5" xfId="17610"/>
    <cellStyle name="Comma 5 9" xfId="17611"/>
    <cellStyle name="Comma 5 9 2" xfId="17612"/>
    <cellStyle name="Comma 5 9 2 2" xfId="17613"/>
    <cellStyle name="Comma 5 9 2 2 2" xfId="17614"/>
    <cellStyle name="Comma 5 9 2 2 2 2" xfId="17615"/>
    <cellStyle name="Comma 5 9 2 2 3" xfId="17616"/>
    <cellStyle name="Comma 5 9 2 3" xfId="17617"/>
    <cellStyle name="Comma 5 9 2 3 2" xfId="17618"/>
    <cellStyle name="Comma 5 9 2 4" xfId="17619"/>
    <cellStyle name="Comma 5 9 3" xfId="17620"/>
    <cellStyle name="Comma 5 9 3 2" xfId="17621"/>
    <cellStyle name="Comma 5 9 3 2 2" xfId="17622"/>
    <cellStyle name="Comma 5 9 3 3" xfId="17623"/>
    <cellStyle name="Comma 5 9 4" xfId="17624"/>
    <cellStyle name="Comma 5 9 4 2" xfId="17625"/>
    <cellStyle name="Comma 5 9 5" xfId="17626"/>
    <cellStyle name="Comma 50" xfId="232"/>
    <cellStyle name="Comma 500" xfId="1672"/>
    <cellStyle name="Comma 501" xfId="1673"/>
    <cellStyle name="Comma 502" xfId="1674"/>
    <cellStyle name="Comma 503" xfId="1675"/>
    <cellStyle name="Comma 504" xfId="1676"/>
    <cellStyle name="Comma 505" xfId="1677"/>
    <cellStyle name="Comma 506" xfId="1678"/>
    <cellStyle name="Comma 507" xfId="1679"/>
    <cellStyle name="Comma 508" xfId="1680"/>
    <cellStyle name="Comma 509" xfId="1681"/>
    <cellStyle name="Comma 51" xfId="233"/>
    <cellStyle name="Comma 510" xfId="1682"/>
    <cellStyle name="Comma 511" xfId="1683"/>
    <cellStyle name="Comma 512" xfId="1684"/>
    <cellStyle name="Comma 513" xfId="1685"/>
    <cellStyle name="Comma 514" xfId="1686"/>
    <cellStyle name="Comma 515" xfId="1687"/>
    <cellStyle name="Comma 516" xfId="1688"/>
    <cellStyle name="Comma 517" xfId="1689"/>
    <cellStyle name="Comma 518" xfId="1690"/>
    <cellStyle name="Comma 519" xfId="1691"/>
    <cellStyle name="Comma 52" xfId="234"/>
    <cellStyle name="Comma 520" xfId="1692"/>
    <cellStyle name="Comma 521" xfId="1693"/>
    <cellStyle name="Comma 522" xfId="1694"/>
    <cellStyle name="Comma 523" xfId="1695"/>
    <cellStyle name="Comma 524" xfId="1696"/>
    <cellStyle name="Comma 525" xfId="1697"/>
    <cellStyle name="Comma 526" xfId="1698"/>
    <cellStyle name="Comma 527" xfId="1699"/>
    <cellStyle name="Comma 528" xfId="1700"/>
    <cellStyle name="Comma 529" xfId="1701"/>
    <cellStyle name="Comma 53" xfId="235"/>
    <cellStyle name="Comma 530" xfId="1702"/>
    <cellStyle name="Comma 531" xfId="1703"/>
    <cellStyle name="Comma 532" xfId="1704"/>
    <cellStyle name="Comma 533" xfId="1705"/>
    <cellStyle name="Comma 534" xfId="1706"/>
    <cellStyle name="Comma 535" xfId="1707"/>
    <cellStyle name="Comma 536" xfId="1708"/>
    <cellStyle name="Comma 537" xfId="1709"/>
    <cellStyle name="Comma 538" xfId="1710"/>
    <cellStyle name="Comma 539" xfId="1711"/>
    <cellStyle name="Comma 54" xfId="236"/>
    <cellStyle name="Comma 540" xfId="1712"/>
    <cellStyle name="Comma 541" xfId="1713"/>
    <cellStyle name="Comma 542" xfId="1714"/>
    <cellStyle name="Comma 543" xfId="1715"/>
    <cellStyle name="Comma 544" xfId="1716"/>
    <cellStyle name="Comma 545" xfId="1717"/>
    <cellStyle name="Comma 546" xfId="1718"/>
    <cellStyle name="Comma 547" xfId="1719"/>
    <cellStyle name="Comma 548" xfId="1720"/>
    <cellStyle name="Comma 549" xfId="1721"/>
    <cellStyle name="Comma 55" xfId="237"/>
    <cellStyle name="Comma 550" xfId="1722"/>
    <cellStyle name="Comma 551" xfId="1723"/>
    <cellStyle name="Comma 552" xfId="1724"/>
    <cellStyle name="Comma 553" xfId="1725"/>
    <cellStyle name="Comma 554" xfId="1726"/>
    <cellStyle name="Comma 555" xfId="1727"/>
    <cellStyle name="Comma 556" xfId="1728"/>
    <cellStyle name="Comma 557" xfId="1729"/>
    <cellStyle name="Comma 558" xfId="1764"/>
    <cellStyle name="Comma 559" xfId="1737"/>
    <cellStyle name="Comma 56" xfId="238"/>
    <cellStyle name="Comma 560" xfId="1785"/>
    <cellStyle name="Comma 561" xfId="1771"/>
    <cellStyle name="Comma 562" xfId="1792"/>
    <cellStyle name="Comma 563" xfId="1770"/>
    <cellStyle name="Comma 564" xfId="1800"/>
    <cellStyle name="Comma 565" xfId="1801"/>
    <cellStyle name="Comma 566" xfId="1802"/>
    <cellStyle name="Comma 567" xfId="1803"/>
    <cellStyle name="Comma 568" xfId="1804"/>
    <cellStyle name="Comma 569" xfId="1805"/>
    <cellStyle name="Comma 57" xfId="239"/>
    <cellStyle name="Comma 570" xfId="1806"/>
    <cellStyle name="Comma 571" xfId="1807"/>
    <cellStyle name="Comma 572" xfId="1808"/>
    <cellStyle name="Comma 573" xfId="1809"/>
    <cellStyle name="Comma 574" xfId="1810"/>
    <cellStyle name="Comma 575" xfId="1811"/>
    <cellStyle name="Comma 576" xfId="1812"/>
    <cellStyle name="Comma 577" xfId="1813"/>
    <cellStyle name="Comma 578" xfId="1814"/>
    <cellStyle name="Comma 579" xfId="1815"/>
    <cellStyle name="Comma 58" xfId="240"/>
    <cellStyle name="Comma 580" xfId="1816"/>
    <cellStyle name="Comma 581" xfId="1817"/>
    <cellStyle name="Comma 582" xfId="1818"/>
    <cellStyle name="Comma 583" xfId="1819"/>
    <cellStyle name="Comma 584" xfId="1820"/>
    <cellStyle name="Comma 585" xfId="1821"/>
    <cellStyle name="Comma 586" xfId="1822"/>
    <cellStyle name="Comma 587" xfId="1823"/>
    <cellStyle name="Comma 588" xfId="1824"/>
    <cellStyle name="Comma 589" xfId="1825"/>
    <cellStyle name="Comma 59" xfId="241"/>
    <cellStyle name="Comma 590" xfId="1826"/>
    <cellStyle name="Comma 591" xfId="1827"/>
    <cellStyle name="Comma 592" xfId="1828"/>
    <cellStyle name="Comma 593" xfId="1829"/>
    <cellStyle name="Comma 594" xfId="1830"/>
    <cellStyle name="Comma 595" xfId="1831"/>
    <cellStyle name="Comma 596" xfId="1832"/>
    <cellStyle name="Comma 597" xfId="1833"/>
    <cellStyle name="Comma 598" xfId="1834"/>
    <cellStyle name="Comma 599" xfId="1835"/>
    <cellStyle name="Comma 6" xfId="242"/>
    <cellStyle name="Comma 6 2" xfId="9242"/>
    <cellStyle name="Comma 6 2 2" xfId="17629"/>
    <cellStyle name="Comma 6 2 2 2" xfId="17630"/>
    <cellStyle name="Comma 6 2 2 2 2" xfId="17631"/>
    <cellStyle name="Comma 6 2 2 2 2 2" xfId="17632"/>
    <cellStyle name="Comma 6 2 2 2 2 2 2" xfId="17633"/>
    <cellStyle name="Comma 6 2 2 2 2 3" xfId="17634"/>
    <cellStyle name="Comma 6 2 2 2 3" xfId="17635"/>
    <cellStyle name="Comma 6 2 2 2 3 2" xfId="17636"/>
    <cellStyle name="Comma 6 2 2 2 4" xfId="17637"/>
    <cellStyle name="Comma 6 2 2 3" xfId="17638"/>
    <cellStyle name="Comma 6 2 2 3 2" xfId="17639"/>
    <cellStyle name="Comma 6 2 2 3 2 2" xfId="17640"/>
    <cellStyle name="Comma 6 2 2 3 3" xfId="17641"/>
    <cellStyle name="Comma 6 2 2 4" xfId="17642"/>
    <cellStyle name="Comma 6 2 2 4 2" xfId="17643"/>
    <cellStyle name="Comma 6 2 2 5" xfId="17644"/>
    <cellStyle name="Comma 6 2 3" xfId="17645"/>
    <cellStyle name="Comma 6 2 3 2" xfId="17646"/>
    <cellStyle name="Comma 6 2 3 2 2" xfId="17647"/>
    <cellStyle name="Comma 6 2 3 2 2 2" xfId="17648"/>
    <cellStyle name="Comma 6 2 3 2 3" xfId="17649"/>
    <cellStyle name="Comma 6 2 3 3" xfId="17650"/>
    <cellStyle name="Comma 6 2 3 3 2" xfId="17651"/>
    <cellStyle name="Comma 6 2 3 4" xfId="17652"/>
    <cellStyle name="Comma 6 2 4" xfId="17653"/>
    <cellStyle name="Comma 6 2 4 2" xfId="17654"/>
    <cellStyle name="Comma 6 2 4 2 2" xfId="17655"/>
    <cellStyle name="Comma 6 2 4 3" xfId="17656"/>
    <cellStyle name="Comma 6 2 5" xfId="17657"/>
    <cellStyle name="Comma 6 2 5 2" xfId="17658"/>
    <cellStyle name="Comma 6 2 6" xfId="17659"/>
    <cellStyle name="Comma 6 2 7" xfId="17628"/>
    <cellStyle name="Comma 6 2 8" xfId="33100"/>
    <cellStyle name="Comma 6 3" xfId="17660"/>
    <cellStyle name="Comma 6 3 2" xfId="17661"/>
    <cellStyle name="Comma 6 3 3" xfId="17662"/>
    <cellStyle name="Comma 6 3 3 2" xfId="17663"/>
    <cellStyle name="Comma 6 3 3 2 2" xfId="17664"/>
    <cellStyle name="Comma 6 3 3 2 2 2" xfId="17665"/>
    <cellStyle name="Comma 6 3 3 2 3" xfId="17666"/>
    <cellStyle name="Comma 6 3 3 3" xfId="17667"/>
    <cellStyle name="Comma 6 3 3 3 2" xfId="17668"/>
    <cellStyle name="Comma 6 3 3 4" xfId="17669"/>
    <cellStyle name="Comma 6 3 4" xfId="17670"/>
    <cellStyle name="Comma 6 3 4 2" xfId="17671"/>
    <cellStyle name="Comma 6 3 4 2 2" xfId="17672"/>
    <cellStyle name="Comma 6 3 4 3" xfId="17673"/>
    <cellStyle name="Comma 6 3 5" xfId="17674"/>
    <cellStyle name="Comma 6 3 5 2" xfId="17675"/>
    <cellStyle name="Comma 6 3 6" xfId="17676"/>
    <cellStyle name="Comma 6 4" xfId="17677"/>
    <cellStyle name="Comma 6 4 2" xfId="17678"/>
    <cellStyle name="Comma 6 4 2 2" xfId="17679"/>
    <cellStyle name="Comma 6 4 2 2 2" xfId="17680"/>
    <cellStyle name="Comma 6 4 2 2 2 2" xfId="17681"/>
    <cellStyle name="Comma 6 4 2 2 3" xfId="17682"/>
    <cellStyle name="Comma 6 4 2 3" xfId="17683"/>
    <cellStyle name="Comma 6 4 2 3 2" xfId="17684"/>
    <cellStyle name="Comma 6 4 2 4" xfId="17685"/>
    <cellStyle name="Comma 6 4 3" xfId="17686"/>
    <cellStyle name="Comma 6 4 3 2" xfId="17687"/>
    <cellStyle name="Comma 6 4 3 2 2" xfId="17688"/>
    <cellStyle name="Comma 6 4 3 3" xfId="17689"/>
    <cellStyle name="Comma 6 4 4" xfId="17690"/>
    <cellStyle name="Comma 6 4 4 2" xfId="17691"/>
    <cellStyle name="Comma 6 4 5" xfId="17692"/>
    <cellStyle name="Comma 6 5" xfId="17693"/>
    <cellStyle name="Comma 6 5 2" xfId="17694"/>
    <cellStyle name="Comma 6 5 2 2" xfId="17695"/>
    <cellStyle name="Comma 6 5 2 2 2" xfId="17696"/>
    <cellStyle name="Comma 6 5 2 2 2 2" xfId="17697"/>
    <cellStyle name="Comma 6 5 2 2 3" xfId="17698"/>
    <cellStyle name="Comma 6 5 2 3" xfId="17699"/>
    <cellStyle name="Comma 6 5 2 3 2" xfId="17700"/>
    <cellStyle name="Comma 6 5 2 4" xfId="17701"/>
    <cellStyle name="Comma 6 5 3" xfId="17702"/>
    <cellStyle name="Comma 6 5 3 2" xfId="17703"/>
    <cellStyle name="Comma 6 5 3 2 2" xfId="17704"/>
    <cellStyle name="Comma 6 5 3 3" xfId="17705"/>
    <cellStyle name="Comma 6 5 4" xfId="17706"/>
    <cellStyle name="Comma 6 5 4 2" xfId="17707"/>
    <cellStyle name="Comma 6 5 5" xfId="17708"/>
    <cellStyle name="Comma 6 6" xfId="17709"/>
    <cellStyle name="Comma 6 6 2" xfId="17710"/>
    <cellStyle name="Comma 6 6 2 2" xfId="17711"/>
    <cellStyle name="Comma 6 6 2 2 2" xfId="17712"/>
    <cellStyle name="Comma 6 6 2 2 2 2" xfId="17713"/>
    <cellStyle name="Comma 6 6 2 2 3" xfId="17714"/>
    <cellStyle name="Comma 6 6 2 3" xfId="17715"/>
    <cellStyle name="Comma 6 6 2 3 2" xfId="17716"/>
    <cellStyle name="Comma 6 6 2 4" xfId="17717"/>
    <cellStyle name="Comma 6 6 3" xfId="17718"/>
    <cellStyle name="Comma 6 6 3 2" xfId="17719"/>
    <cellStyle name="Comma 6 6 3 2 2" xfId="17720"/>
    <cellStyle name="Comma 6 6 3 3" xfId="17721"/>
    <cellStyle name="Comma 6 6 4" xfId="17722"/>
    <cellStyle name="Comma 6 6 4 2" xfId="17723"/>
    <cellStyle name="Comma 6 6 5" xfId="17724"/>
    <cellStyle name="Comma 6 7" xfId="17725"/>
    <cellStyle name="Comma 6 7 2" xfId="17726"/>
    <cellStyle name="Comma 6 8" xfId="17627"/>
    <cellStyle name="Comma 6 9" xfId="2131"/>
    <cellStyle name="Comma 60" xfId="243"/>
    <cellStyle name="Comma 600" xfId="1836"/>
    <cellStyle name="Comma 601" xfId="1837"/>
    <cellStyle name="Comma 602" xfId="1838"/>
    <cellStyle name="Comma 603" xfId="1839"/>
    <cellStyle name="Comma 604" xfId="1840"/>
    <cellStyle name="Comma 605" xfId="1841"/>
    <cellStyle name="Comma 606" xfId="1842"/>
    <cellStyle name="Comma 607" xfId="1843"/>
    <cellStyle name="Comma 608" xfId="1844"/>
    <cellStyle name="Comma 609" xfId="1845"/>
    <cellStyle name="Comma 61" xfId="244"/>
    <cellStyle name="Comma 610" xfId="1846"/>
    <cellStyle name="Comma 611" xfId="1847"/>
    <cellStyle name="Comma 612" xfId="1848"/>
    <cellStyle name="Comma 613" xfId="1849"/>
    <cellStyle name="Comma 614" xfId="1850"/>
    <cellStyle name="Comma 615" xfId="1851"/>
    <cellStyle name="Comma 616" xfId="1852"/>
    <cellStyle name="Comma 617" xfId="1853"/>
    <cellStyle name="Comma 618" xfId="1854"/>
    <cellStyle name="Comma 619" xfId="1855"/>
    <cellStyle name="Comma 62" xfId="245"/>
    <cellStyle name="Comma 620" xfId="1856"/>
    <cellStyle name="Comma 621" xfId="1857"/>
    <cellStyle name="Comma 622" xfId="1897"/>
    <cellStyle name="Comma 623" xfId="1869"/>
    <cellStyle name="Comma 624" xfId="1927"/>
    <cellStyle name="Comma 625" xfId="1907"/>
    <cellStyle name="Comma 626" xfId="1934"/>
    <cellStyle name="Comma 627" xfId="1906"/>
    <cellStyle name="Comma 628" xfId="1943"/>
    <cellStyle name="Comma 629" xfId="1944"/>
    <cellStyle name="Comma 63" xfId="246"/>
    <cellStyle name="Comma 630" xfId="1945"/>
    <cellStyle name="Comma 631" xfId="1946"/>
    <cellStyle name="Comma 632" xfId="1947"/>
    <cellStyle name="Comma 633" xfId="1948"/>
    <cellStyle name="Comma 634" xfId="1949"/>
    <cellStyle name="Comma 635" xfId="1950"/>
    <cellStyle name="Comma 636" xfId="1951"/>
    <cellStyle name="Comma 637" xfId="1952"/>
    <cellStyle name="Comma 638" xfId="1953"/>
    <cellStyle name="Comma 639" xfId="1954"/>
    <cellStyle name="Comma 64" xfId="247"/>
    <cellStyle name="Comma 640" xfId="1955"/>
    <cellStyle name="Comma 641" xfId="1956"/>
    <cellStyle name="Comma 642" xfId="1957"/>
    <cellStyle name="Comma 643" xfId="1958"/>
    <cellStyle name="Comma 644" xfId="1959"/>
    <cellStyle name="Comma 645" xfId="1960"/>
    <cellStyle name="Comma 646" xfId="1961"/>
    <cellStyle name="Comma 647" xfId="1963"/>
    <cellStyle name="Comma 648" xfId="1964"/>
    <cellStyle name="Comma 649" xfId="1965"/>
    <cellStyle name="Comma 65" xfId="248"/>
    <cellStyle name="Comma 650" xfId="1966"/>
    <cellStyle name="Comma 651" xfId="1967"/>
    <cellStyle name="Comma 652" xfId="1968"/>
    <cellStyle name="Comma 653" xfId="1969"/>
    <cellStyle name="Comma 654" xfId="1863"/>
    <cellStyle name="Comma 655" xfId="1922"/>
    <cellStyle name="Comma 656" xfId="1896"/>
    <cellStyle name="Comma 657" xfId="1877"/>
    <cellStyle name="Comma 658" xfId="1883"/>
    <cellStyle name="Comma 659" xfId="1924"/>
    <cellStyle name="Comma 66" xfId="249"/>
    <cellStyle name="Comma 660" xfId="1861"/>
    <cellStyle name="Comma 661" xfId="1880"/>
    <cellStyle name="Comma 662" xfId="1912"/>
    <cellStyle name="Comma 663" xfId="1971"/>
    <cellStyle name="Comma 664" xfId="1972"/>
    <cellStyle name="Comma 665" xfId="1973"/>
    <cellStyle name="Comma 666" xfId="1974"/>
    <cellStyle name="Comma 667" xfId="1975"/>
    <cellStyle name="Comma 668" xfId="1976"/>
    <cellStyle name="Comma 669" xfId="1977"/>
    <cellStyle name="Comma 67" xfId="250"/>
    <cellStyle name="Comma 670" xfId="1978"/>
    <cellStyle name="Comma 671" xfId="1979"/>
    <cellStyle name="Comma 672" xfId="1980"/>
    <cellStyle name="Comma 673" xfId="1981"/>
    <cellStyle name="Comma 674" xfId="1982"/>
    <cellStyle name="Comma 675" xfId="1983"/>
    <cellStyle name="Comma 676" xfId="1984"/>
    <cellStyle name="Comma 677" xfId="1985"/>
    <cellStyle name="Comma 678" xfId="1986"/>
    <cellStyle name="Comma 679" xfId="1987"/>
    <cellStyle name="Comma 68" xfId="251"/>
    <cellStyle name="Comma 680" xfId="1988"/>
    <cellStyle name="Comma 681" xfId="1989"/>
    <cellStyle name="Comma 682" xfId="1990"/>
    <cellStyle name="Comma 683" xfId="1991"/>
    <cellStyle name="Comma 684" xfId="1992"/>
    <cellStyle name="Comma 685" xfId="1993"/>
    <cellStyle name="Comma 686" xfId="1994"/>
    <cellStyle name="Comma 687" xfId="1995"/>
    <cellStyle name="Comma 688" xfId="1996"/>
    <cellStyle name="Comma 689" xfId="1997"/>
    <cellStyle name="Comma 69" xfId="252"/>
    <cellStyle name="Comma 690" xfId="1998"/>
    <cellStyle name="Comma 691" xfId="1999"/>
    <cellStyle name="Comma 692" xfId="1859"/>
    <cellStyle name="Comma 693" xfId="2002"/>
    <cellStyle name="Comma 694" xfId="2003"/>
    <cellStyle name="Comma 695" xfId="2000"/>
    <cellStyle name="Comma 696" xfId="2005"/>
    <cellStyle name="Comma 697" xfId="1858"/>
    <cellStyle name="Comma 698" xfId="3043"/>
    <cellStyle name="Comma 699" xfId="3029"/>
    <cellStyle name="Comma 7" xfId="253"/>
    <cellStyle name="Comma 7 2" xfId="17728"/>
    <cellStyle name="Comma 7 2 2" xfId="17729"/>
    <cellStyle name="Comma 7 3" xfId="17730"/>
    <cellStyle name="Comma 7 4" xfId="17727"/>
    <cellStyle name="Comma 7 5" xfId="3774"/>
    <cellStyle name="Comma 70" xfId="254"/>
    <cellStyle name="Comma 700" xfId="3057"/>
    <cellStyle name="Comma 701" xfId="3046"/>
    <cellStyle name="Comma 702" xfId="3062"/>
    <cellStyle name="Comma 703" xfId="3045"/>
    <cellStyle name="Comma 704" xfId="3065"/>
    <cellStyle name="Comma 705" xfId="3066"/>
    <cellStyle name="Comma 706" xfId="3067"/>
    <cellStyle name="Comma 707" xfId="3068"/>
    <cellStyle name="Comma 708" xfId="3069"/>
    <cellStyle name="Comma 709" xfId="3070"/>
    <cellStyle name="Comma 71" xfId="255"/>
    <cellStyle name="Comma 710" xfId="3071"/>
    <cellStyle name="Comma 711" xfId="3072"/>
    <cellStyle name="Comma 712" xfId="3073"/>
    <cellStyle name="Comma 713" xfId="3074"/>
    <cellStyle name="Comma 714" xfId="3075"/>
    <cellStyle name="Comma 715" xfId="3076"/>
    <cellStyle name="Comma 716" xfId="3077"/>
    <cellStyle name="Comma 717" xfId="3078"/>
    <cellStyle name="Comma 718" xfId="3079"/>
    <cellStyle name="Comma 719" xfId="3080"/>
    <cellStyle name="Comma 72" xfId="256"/>
    <cellStyle name="Comma 720" xfId="3081"/>
    <cellStyle name="Comma 721" xfId="3082"/>
    <cellStyle name="Comma 722" xfId="3083"/>
    <cellStyle name="Comma 723" xfId="3084"/>
    <cellStyle name="Comma 724" xfId="3086"/>
    <cellStyle name="Comma 725" xfId="3059"/>
    <cellStyle name="Comma 726" xfId="3094"/>
    <cellStyle name="Comma 727" xfId="3089"/>
    <cellStyle name="Comma 728" xfId="3097"/>
    <cellStyle name="Comma 729" xfId="3088"/>
    <cellStyle name="Comma 73" xfId="257"/>
    <cellStyle name="Comma 730" xfId="3099"/>
    <cellStyle name="Comma 731" xfId="3100"/>
    <cellStyle name="Comma 732" xfId="3101"/>
    <cellStyle name="Comma 733" xfId="3102"/>
    <cellStyle name="Comma 734" xfId="3103"/>
    <cellStyle name="Comma 735" xfId="3104"/>
    <cellStyle name="Comma 736" xfId="3105"/>
    <cellStyle name="Comma 737" xfId="3106"/>
    <cellStyle name="Comma 738" xfId="3107"/>
    <cellStyle name="Comma 74" xfId="258"/>
    <cellStyle name="Comma 75" xfId="259"/>
    <cellStyle name="Comma 76" xfId="260"/>
    <cellStyle name="Comma 77" xfId="261"/>
    <cellStyle name="Comma 78" xfId="262"/>
    <cellStyle name="Comma 79" xfId="263"/>
    <cellStyle name="Comma 8" xfId="264"/>
    <cellStyle name="Comma 8 10" xfId="17732"/>
    <cellStyle name="Comma 8 11" xfId="33103"/>
    <cellStyle name="Comma 8 12" xfId="17731"/>
    <cellStyle name="Comma 8 2" xfId="17733"/>
    <cellStyle name="Comma 8 2 2" xfId="17734"/>
    <cellStyle name="Comma 8 2 2 2" xfId="17735"/>
    <cellStyle name="Comma 8 2 2 2 2" xfId="17736"/>
    <cellStyle name="Comma 8 2 2 2 2 2" xfId="17737"/>
    <cellStyle name="Comma 8 2 2 2 2 2 2" xfId="17738"/>
    <cellStyle name="Comma 8 2 2 2 2 3" xfId="17739"/>
    <cellStyle name="Comma 8 2 2 2 3" xfId="17740"/>
    <cellStyle name="Comma 8 2 2 2 3 2" xfId="17741"/>
    <cellStyle name="Comma 8 2 2 2 4" xfId="17742"/>
    <cellStyle name="Comma 8 2 2 3" xfId="17743"/>
    <cellStyle name="Comma 8 2 2 3 2" xfId="17744"/>
    <cellStyle name="Comma 8 2 2 3 2 2" xfId="17745"/>
    <cellStyle name="Comma 8 2 2 3 3" xfId="17746"/>
    <cellStyle name="Comma 8 2 2 4" xfId="17747"/>
    <cellStyle name="Comma 8 2 2 4 2" xfId="17748"/>
    <cellStyle name="Comma 8 2 2 5" xfId="17749"/>
    <cellStyle name="Comma 8 2 3" xfId="17750"/>
    <cellStyle name="Comma 8 2 3 2" xfId="17751"/>
    <cellStyle name="Comma 8 2 3 2 2" xfId="17752"/>
    <cellStyle name="Comma 8 2 3 2 2 2" xfId="17753"/>
    <cellStyle name="Comma 8 2 3 2 3" xfId="17754"/>
    <cellStyle name="Comma 8 2 3 3" xfId="17755"/>
    <cellStyle name="Comma 8 2 3 3 2" xfId="17756"/>
    <cellStyle name="Comma 8 2 3 4" xfId="17757"/>
    <cellStyle name="Comma 8 2 4" xfId="17758"/>
    <cellStyle name="Comma 8 2 4 2" xfId="17759"/>
    <cellStyle name="Comma 8 2 4 2 2" xfId="17760"/>
    <cellStyle name="Comma 8 2 4 3" xfId="17761"/>
    <cellStyle name="Comma 8 2 5" xfId="17762"/>
    <cellStyle name="Comma 8 2 5 2" xfId="17763"/>
    <cellStyle name="Comma 8 2 6" xfId="17764"/>
    <cellStyle name="Comma 8 2 6 2" xfId="17765"/>
    <cellStyle name="Comma 8 2 7" xfId="17766"/>
    <cellStyle name="Comma 8 3" xfId="17767"/>
    <cellStyle name="Comma 8 3 2" xfId="17768"/>
    <cellStyle name="Comma 8 3 2 2" xfId="17769"/>
    <cellStyle name="Comma 8 3 2 2 2" xfId="17770"/>
    <cellStyle name="Comma 8 3 2 2 2 2" xfId="17771"/>
    <cellStyle name="Comma 8 3 2 2 3" xfId="17772"/>
    <cellStyle name="Comma 8 3 2 3" xfId="17773"/>
    <cellStyle name="Comma 8 3 2 3 2" xfId="17774"/>
    <cellStyle name="Comma 8 3 2 4" xfId="17775"/>
    <cellStyle name="Comma 8 3 3" xfId="17776"/>
    <cellStyle name="Comma 8 3 3 2" xfId="17777"/>
    <cellStyle name="Comma 8 3 3 2 2" xfId="17778"/>
    <cellStyle name="Comma 8 3 3 3" xfId="17779"/>
    <cellStyle name="Comma 8 3 4" xfId="17780"/>
    <cellStyle name="Comma 8 3 4 2" xfId="17781"/>
    <cellStyle name="Comma 8 3 5" xfId="17782"/>
    <cellStyle name="Comma 8 4" xfId="17783"/>
    <cellStyle name="Comma 8 4 2" xfId="17784"/>
    <cellStyle name="Comma 8 4 2 2" xfId="17785"/>
    <cellStyle name="Comma 8 4 2 2 2" xfId="17786"/>
    <cellStyle name="Comma 8 4 2 2 2 2" xfId="17787"/>
    <cellStyle name="Comma 8 4 2 2 3" xfId="17788"/>
    <cellStyle name="Comma 8 4 2 3" xfId="17789"/>
    <cellStyle name="Comma 8 4 2 3 2" xfId="17790"/>
    <cellStyle name="Comma 8 4 2 4" xfId="17791"/>
    <cellStyle name="Comma 8 4 3" xfId="17792"/>
    <cellStyle name="Comma 8 4 3 2" xfId="17793"/>
    <cellStyle name="Comma 8 4 3 2 2" xfId="17794"/>
    <cellStyle name="Comma 8 4 3 3" xfId="17795"/>
    <cellStyle name="Comma 8 4 4" xfId="17796"/>
    <cellStyle name="Comma 8 4 4 2" xfId="17797"/>
    <cellStyle name="Comma 8 4 5" xfId="17798"/>
    <cellStyle name="Comma 8 5" xfId="17799"/>
    <cellStyle name="Comma 8 5 2" xfId="17800"/>
    <cellStyle name="Comma 8 5 2 2" xfId="17801"/>
    <cellStyle name="Comma 8 5 2 2 2" xfId="17802"/>
    <cellStyle name="Comma 8 5 2 2 2 2" xfId="17803"/>
    <cellStyle name="Comma 8 5 2 2 3" xfId="17804"/>
    <cellStyle name="Comma 8 5 2 3" xfId="17805"/>
    <cellStyle name="Comma 8 5 2 3 2" xfId="17806"/>
    <cellStyle name="Comma 8 5 2 4" xfId="17807"/>
    <cellStyle name="Comma 8 5 3" xfId="17808"/>
    <cellStyle name="Comma 8 5 3 2" xfId="17809"/>
    <cellStyle name="Comma 8 5 3 2 2" xfId="17810"/>
    <cellStyle name="Comma 8 5 3 3" xfId="17811"/>
    <cellStyle name="Comma 8 5 4" xfId="17812"/>
    <cellStyle name="Comma 8 5 4 2" xfId="17813"/>
    <cellStyle name="Comma 8 5 5" xfId="17814"/>
    <cellStyle name="Comma 8 6" xfId="17815"/>
    <cellStyle name="Comma 8 6 2" xfId="17816"/>
    <cellStyle name="Comma 8 6 2 2" xfId="17817"/>
    <cellStyle name="Comma 8 6 2 2 2" xfId="17818"/>
    <cellStyle name="Comma 8 6 2 3" xfId="17819"/>
    <cellStyle name="Comma 8 6 3" xfId="17820"/>
    <cellStyle name="Comma 8 6 3 2" xfId="17821"/>
    <cellStyle name="Comma 8 6 4" xfId="17822"/>
    <cellStyle name="Comma 8 7" xfId="17823"/>
    <cellStyle name="Comma 8 7 2" xfId="17824"/>
    <cellStyle name="Comma 8 7 2 2" xfId="17825"/>
    <cellStyle name="Comma 8 7 3" xfId="17826"/>
    <cellStyle name="Comma 8 8" xfId="17827"/>
    <cellStyle name="Comma 8 8 2" xfId="17828"/>
    <cellStyle name="Comma 8 9" xfId="17829"/>
    <cellStyle name="Comma 8 9 2" xfId="17830"/>
    <cellStyle name="Comma 80" xfId="265"/>
    <cellStyle name="Comma 81" xfId="266"/>
    <cellStyle name="Comma 82" xfId="267"/>
    <cellStyle name="Comma 83" xfId="268"/>
    <cellStyle name="Comma 84" xfId="269"/>
    <cellStyle name="Comma 85" xfId="270"/>
    <cellStyle name="Comma 86" xfId="271"/>
    <cellStyle name="Comma 87" xfId="272"/>
    <cellStyle name="Comma 88" xfId="273"/>
    <cellStyle name="Comma 89" xfId="274"/>
    <cellStyle name="Comma 9" xfId="275"/>
    <cellStyle name="Comma 9 2" xfId="17832"/>
    <cellStyle name="Comma 9 2 2" xfId="17833"/>
    <cellStyle name="Comma 9 2 2 2" xfId="17834"/>
    <cellStyle name="Comma 9 2 2 2 2" xfId="17835"/>
    <cellStyle name="Comma 9 2 2 2 2 2" xfId="17836"/>
    <cellStyle name="Comma 9 2 2 2 3" xfId="17837"/>
    <cellStyle name="Comma 9 2 2 3" xfId="17838"/>
    <cellStyle name="Comma 9 2 2 3 2" xfId="17839"/>
    <cellStyle name="Comma 9 2 2 4" xfId="17840"/>
    <cellStyle name="Comma 9 2 3" xfId="17841"/>
    <cellStyle name="Comma 9 2 3 2" xfId="17842"/>
    <cellStyle name="Comma 9 2 3 2 2" xfId="17843"/>
    <cellStyle name="Comma 9 2 3 3" xfId="17844"/>
    <cellStyle name="Comma 9 2 4" xfId="17845"/>
    <cellStyle name="Comma 9 2 4 2" xfId="17846"/>
    <cellStyle name="Comma 9 2 5" xfId="17847"/>
    <cellStyle name="Comma 9 3" xfId="17848"/>
    <cellStyle name="Comma 9 3 2" xfId="17849"/>
    <cellStyle name="Comma 9 3 2 2" xfId="17850"/>
    <cellStyle name="Comma 9 3 2 2 2" xfId="17851"/>
    <cellStyle name="Comma 9 3 2 2 2 2" xfId="17852"/>
    <cellStyle name="Comma 9 3 2 2 3" xfId="17853"/>
    <cellStyle name="Comma 9 3 2 3" xfId="17854"/>
    <cellStyle name="Comma 9 3 2 3 2" xfId="17855"/>
    <cellStyle name="Comma 9 3 2 4" xfId="17856"/>
    <cellStyle name="Comma 9 3 3" xfId="17857"/>
    <cellStyle name="Comma 9 3 3 2" xfId="17858"/>
    <cellStyle name="Comma 9 3 3 2 2" xfId="17859"/>
    <cellStyle name="Comma 9 3 3 3" xfId="17860"/>
    <cellStyle name="Comma 9 3 4" xfId="17861"/>
    <cellStyle name="Comma 9 3 4 2" xfId="17862"/>
    <cellStyle name="Comma 9 3 5" xfId="17863"/>
    <cellStyle name="Comma 9 4" xfId="17864"/>
    <cellStyle name="Comma 9 4 2" xfId="17865"/>
    <cellStyle name="Comma 9 5" xfId="33105"/>
    <cellStyle name="Comma 9 6" xfId="17831"/>
    <cellStyle name="Comma 90" xfId="276"/>
    <cellStyle name="Comma 91" xfId="277"/>
    <cellStyle name="Comma 92" xfId="278"/>
    <cellStyle name="Comma 93" xfId="279"/>
    <cellStyle name="Comma 94" xfId="280"/>
    <cellStyle name="Comma 95" xfId="281"/>
    <cellStyle name="Comma 96" xfId="282"/>
    <cellStyle name="Comma 97" xfId="283"/>
    <cellStyle name="Comma 98" xfId="284"/>
    <cellStyle name="Comma 99" xfId="285"/>
    <cellStyle name="Comma0" xfId="17866"/>
    <cellStyle name="Company" xfId="17867"/>
    <cellStyle name="Comparative bold" xfId="17868"/>
    <cellStyle name="Comparative unbold" xfId="17869"/>
    <cellStyle name="Cover Date" xfId="17870"/>
    <cellStyle name="Cover Subtitle" xfId="17871"/>
    <cellStyle name="Cover Title" xfId="17872"/>
    <cellStyle name="CurRatio" xfId="17873"/>
    <cellStyle name="Curren - Style2" xfId="286"/>
    <cellStyle name="Currency [0] U" xfId="17874"/>
    <cellStyle name="Currency [2]" xfId="17875"/>
    <cellStyle name="Currency [2] U" xfId="17876"/>
    <cellStyle name="Currency [2]_Comps" xfId="17877"/>
    <cellStyle name="Currency 0" xfId="17878"/>
    <cellStyle name="Currency 10" xfId="12679"/>
    <cellStyle name="Currency 11" xfId="32981"/>
    <cellStyle name="Currency 2" xfId="2238"/>
    <cellStyle name="Currency 2 2" xfId="8178"/>
    <cellStyle name="Currency 2 2 2" xfId="12680"/>
    <cellStyle name="Currency 2 2 2 2" xfId="17880"/>
    <cellStyle name="Currency 2 2 2 2 2" xfId="17881"/>
    <cellStyle name="Currency 2 2 2 3" xfId="17882"/>
    <cellStyle name="Currency 2 2 2 4" xfId="17879"/>
    <cellStyle name="Currency 2 2 3" xfId="17883"/>
    <cellStyle name="Currency 2 2 3 2" xfId="17884"/>
    <cellStyle name="Currency 2 2 4" xfId="17885"/>
    <cellStyle name="Currency 2 2 5" xfId="17886"/>
    <cellStyle name="Currency 2 3" xfId="12659"/>
    <cellStyle name="Currency 2 3 2" xfId="17888"/>
    <cellStyle name="Currency 2 3 3" xfId="17887"/>
    <cellStyle name="Currency 2 4" xfId="5980"/>
    <cellStyle name="Currency 2 4 2" xfId="17890"/>
    <cellStyle name="Currency 2 4 2 2" xfId="17891"/>
    <cellStyle name="Currency 2 4 2 3" xfId="17892"/>
    <cellStyle name="Currency 2 4 3" xfId="17893"/>
    <cellStyle name="Currency 2 4 3 2" xfId="17894"/>
    <cellStyle name="Currency 2 4 4" xfId="17889"/>
    <cellStyle name="Currency 2 5" xfId="17895"/>
    <cellStyle name="Currency 2 5 2" xfId="17896"/>
    <cellStyle name="Currency 2 5 3" xfId="17897"/>
    <cellStyle name="Currency 2_VLOOKUP feed" xfId="12681"/>
    <cellStyle name="Currency 3" xfId="12682"/>
    <cellStyle name="Currency 3 2" xfId="17899"/>
    <cellStyle name="Currency 3 2 2" xfId="17900"/>
    <cellStyle name="Currency 3 2 2 2" xfId="17901"/>
    <cellStyle name="Currency 3 2 2 3" xfId="17902"/>
    <cellStyle name="Currency 3 2 3" xfId="17903"/>
    <cellStyle name="Currency 3 2 3 2" xfId="17904"/>
    <cellStyle name="Currency 3 3" xfId="17905"/>
    <cellStyle name="Currency 3 3 2" xfId="17906"/>
    <cellStyle name="Currency 3 4" xfId="17907"/>
    <cellStyle name="Currency 3 4 2" xfId="17908"/>
    <cellStyle name="Currency 3 4 2 2" xfId="17909"/>
    <cellStyle name="Currency 3 4 3" xfId="17910"/>
    <cellStyle name="Currency 3 5" xfId="17911"/>
    <cellStyle name="Currency 3 5 2" xfId="17912"/>
    <cellStyle name="Currency 3 6" xfId="17913"/>
    <cellStyle name="Currency 3 6 2" xfId="17914"/>
    <cellStyle name="Currency 3 7" xfId="17915"/>
    <cellStyle name="Currency 3 8" xfId="17898"/>
    <cellStyle name="Currency 4" xfId="12683"/>
    <cellStyle name="Currency 4 2" xfId="17917"/>
    <cellStyle name="Currency 4 2 2" xfId="17918"/>
    <cellStyle name="Currency 4 2 2 2" xfId="17919"/>
    <cellStyle name="Currency 4 2 2 3" xfId="17920"/>
    <cellStyle name="Currency 4 3" xfId="17921"/>
    <cellStyle name="Currency 4 3 2" xfId="17922"/>
    <cellStyle name="Currency 4 3 2 2" xfId="17923"/>
    <cellStyle name="Currency 4 3 3" xfId="17924"/>
    <cellStyle name="Currency 4 4" xfId="17925"/>
    <cellStyle name="Currency 4 4 2" xfId="17926"/>
    <cellStyle name="Currency 4 5" xfId="17927"/>
    <cellStyle name="Currency 4 5 2" xfId="17928"/>
    <cellStyle name="Currency 4 6" xfId="17929"/>
    <cellStyle name="Currency 4 7" xfId="17916"/>
    <cellStyle name="Currency 5" xfId="12684"/>
    <cellStyle name="Currency 5 2" xfId="17931"/>
    <cellStyle name="Currency 5 2 2" xfId="17932"/>
    <cellStyle name="Currency 5 3" xfId="17933"/>
    <cellStyle name="Currency 5 4" xfId="17930"/>
    <cellStyle name="Currency 6" xfId="12685"/>
    <cellStyle name="Currency 6 2" xfId="17935"/>
    <cellStyle name="Currency 6 2 2" xfId="17936"/>
    <cellStyle name="Currency 6 3" xfId="17937"/>
    <cellStyle name="Currency 6 4" xfId="17934"/>
    <cellStyle name="Currency 7" xfId="12686"/>
    <cellStyle name="Currency 7 2" xfId="17939"/>
    <cellStyle name="Currency 7 3" xfId="17938"/>
    <cellStyle name="Currency 8" xfId="12687"/>
    <cellStyle name="Currency 8 2" xfId="17940"/>
    <cellStyle name="Currency 9" xfId="12688"/>
    <cellStyle name="Currency Euro" xfId="17941"/>
    <cellStyle name="Currency Pound" xfId="17942"/>
    <cellStyle name="Currency0" xfId="17943"/>
    <cellStyle name="Currency1" xfId="17944"/>
    <cellStyle name="Currency2" xfId="17945"/>
    <cellStyle name="Currency3" xfId="17946"/>
    <cellStyle name="Currency4" xfId="17947"/>
    <cellStyle name="Current Bold" xfId="17948"/>
    <cellStyle name="CUS.Work.Area" xfId="17949"/>
    <cellStyle name="Data Rows" xfId="2249"/>
    <cellStyle name="Date" xfId="17950"/>
    <cellStyle name="Date Aligned" xfId="17951"/>
    <cellStyle name="Date d/mm/yy" xfId="17952"/>
    <cellStyle name="Date mmm-yy" xfId="17953"/>
    <cellStyle name="Date Released" xfId="17954"/>
    <cellStyle name="Date U" xfId="17955"/>
    <cellStyle name="Date_Book3 Chart 1" xfId="17956"/>
    <cellStyle name="Decimal [0]" xfId="17957"/>
    <cellStyle name="Decimal [2]" xfId="17958"/>
    <cellStyle name="Decimal [2] U" xfId="17959"/>
    <cellStyle name="Decimal [4]" xfId="17960"/>
    <cellStyle name="Decimal [4] U" xfId="17961"/>
    <cellStyle name="Decimal [4]_Comps" xfId="17962"/>
    <cellStyle name="Dezimal [0]_Übersichtstabelle_FM_24082001bu inc. EC" xfId="17963"/>
    <cellStyle name="Dezimal_Übersichtstabelle_FM_24082001bu inc. EC" xfId="17964"/>
    <cellStyle name="Dotted Line" xfId="17965"/>
    <cellStyle name="Emphasis 1" xfId="3779"/>
    <cellStyle name="Emphasis 2" xfId="3780"/>
    <cellStyle name="Emphasis 3" xfId="3781"/>
    <cellStyle name="Error" xfId="17966"/>
    <cellStyle name="Euro" xfId="17967"/>
    <cellStyle name="Explanatory Text 10" xfId="3782"/>
    <cellStyle name="Explanatory Text 11" xfId="3783"/>
    <cellStyle name="Explanatory Text 12" xfId="3784"/>
    <cellStyle name="Explanatory Text 13" xfId="3785"/>
    <cellStyle name="Explanatory Text 14" xfId="3786"/>
    <cellStyle name="Explanatory Text 15" xfId="3787"/>
    <cellStyle name="Explanatory Text 16" xfId="3788"/>
    <cellStyle name="Explanatory Text 17" xfId="3789"/>
    <cellStyle name="Explanatory Text 18" xfId="3790"/>
    <cellStyle name="Explanatory Text 19" xfId="3791"/>
    <cellStyle name="Explanatory Text 2" xfId="287"/>
    <cellStyle name="Explanatory Text 2 2" xfId="3792"/>
    <cellStyle name="Explanatory Text 2 2 2" xfId="3793"/>
    <cellStyle name="Explanatory Text 2 3" xfId="2422"/>
    <cellStyle name="Explanatory Text 20" xfId="3794"/>
    <cellStyle name="Explanatory Text 21" xfId="3795"/>
    <cellStyle name="Explanatory Text 22" xfId="3796"/>
    <cellStyle name="Explanatory Text 23" xfId="3797"/>
    <cellStyle name="Explanatory Text 24" xfId="3798"/>
    <cellStyle name="Explanatory Text 25" xfId="3799"/>
    <cellStyle name="Explanatory Text 26" xfId="3800"/>
    <cellStyle name="Explanatory Text 27" xfId="3801"/>
    <cellStyle name="Explanatory Text 28" xfId="3802"/>
    <cellStyle name="Explanatory Text 29" xfId="3803"/>
    <cellStyle name="Explanatory Text 3" xfId="3804"/>
    <cellStyle name="Explanatory Text 30" xfId="3805"/>
    <cellStyle name="Explanatory Text 31" xfId="3806"/>
    <cellStyle name="Explanatory Text 32" xfId="3807"/>
    <cellStyle name="Explanatory Text 33" xfId="3808"/>
    <cellStyle name="Explanatory Text 34" xfId="3809"/>
    <cellStyle name="Explanatory Text 35" xfId="3810"/>
    <cellStyle name="Explanatory Text 36" xfId="3811"/>
    <cellStyle name="Explanatory Text 37" xfId="3812"/>
    <cellStyle name="Explanatory Text 38" xfId="3813"/>
    <cellStyle name="Explanatory Text 39" xfId="3814"/>
    <cellStyle name="Explanatory Text 4" xfId="3815"/>
    <cellStyle name="Explanatory Text 40" xfId="3816"/>
    <cellStyle name="Explanatory Text 41" xfId="3817"/>
    <cellStyle name="Explanatory Text 42" xfId="3818"/>
    <cellStyle name="Explanatory Text 43" xfId="3819"/>
    <cellStyle name="Explanatory Text 44" xfId="3820"/>
    <cellStyle name="Explanatory Text 45" xfId="3821"/>
    <cellStyle name="Explanatory Text 46" xfId="3822"/>
    <cellStyle name="Explanatory Text 47" xfId="3823"/>
    <cellStyle name="Explanatory Text 48" xfId="3824"/>
    <cellStyle name="Explanatory Text 49" xfId="3825"/>
    <cellStyle name="Explanatory Text 5" xfId="3826"/>
    <cellStyle name="Explanatory Text 50" xfId="3827"/>
    <cellStyle name="Explanatory Text 51" xfId="3828"/>
    <cellStyle name="Explanatory Text 52" xfId="8179"/>
    <cellStyle name="Explanatory Text 53" xfId="8180"/>
    <cellStyle name="Explanatory Text 54" xfId="8181"/>
    <cellStyle name="Explanatory Text 55" xfId="8182"/>
    <cellStyle name="Explanatory Text 56" xfId="8183"/>
    <cellStyle name="Explanatory Text 57" xfId="8184"/>
    <cellStyle name="Explanatory Text 58" xfId="8185"/>
    <cellStyle name="Explanatory Text 59" xfId="8186"/>
    <cellStyle name="Explanatory Text 6" xfId="3829"/>
    <cellStyle name="Explanatory Text 7" xfId="3830"/>
    <cellStyle name="Explanatory Text 8" xfId="3831"/>
    <cellStyle name="Explanatory Text 9" xfId="3832"/>
    <cellStyle name="Fixed" xfId="17968"/>
    <cellStyle name="Followed Hyperlink 2" xfId="3833"/>
    <cellStyle name="Followed Hyperlink 2 10" xfId="3834"/>
    <cellStyle name="Followed Hyperlink 2 11" xfId="3835"/>
    <cellStyle name="Followed Hyperlink 2 12" xfId="3836"/>
    <cellStyle name="Followed Hyperlink 2 13" xfId="3837"/>
    <cellStyle name="Followed Hyperlink 2 14" xfId="3838"/>
    <cellStyle name="Followed Hyperlink 2 15" xfId="3839"/>
    <cellStyle name="Followed Hyperlink 2 16" xfId="3840"/>
    <cellStyle name="Followed Hyperlink 2 2" xfId="3841"/>
    <cellStyle name="Followed Hyperlink 2 3" xfId="3842"/>
    <cellStyle name="Followed Hyperlink 2 4" xfId="3843"/>
    <cellStyle name="Followed Hyperlink 2 5" xfId="3844"/>
    <cellStyle name="Followed Hyperlink 2 6" xfId="3845"/>
    <cellStyle name="Followed Hyperlink 2 7" xfId="3846"/>
    <cellStyle name="Followed Hyperlink 2 8" xfId="3847"/>
    <cellStyle name="Followed Hyperlink 2 9" xfId="3848"/>
    <cellStyle name="Footer SBILogo1" xfId="17969"/>
    <cellStyle name="Footer SBILogo2" xfId="17970"/>
    <cellStyle name="Footnote" xfId="17971"/>
    <cellStyle name="Footnote Reference" xfId="17972"/>
    <cellStyle name="Footnote_pldt" xfId="17973"/>
    <cellStyle name="Good 10" xfId="3849"/>
    <cellStyle name="Good 11" xfId="3850"/>
    <cellStyle name="Good 12" xfId="3851"/>
    <cellStyle name="Good 13" xfId="3852"/>
    <cellStyle name="Good 14" xfId="3853"/>
    <cellStyle name="Good 15" xfId="3854"/>
    <cellStyle name="Good 16" xfId="3855"/>
    <cellStyle name="Good 17" xfId="3856"/>
    <cellStyle name="Good 18" xfId="3857"/>
    <cellStyle name="Good 19" xfId="3858"/>
    <cellStyle name="Good 2" xfId="288"/>
    <cellStyle name="Good 2 2" xfId="3860"/>
    <cellStyle name="Good 2 2 2" xfId="3861"/>
    <cellStyle name="Good 2 3" xfId="3859"/>
    <cellStyle name="Good 2 4" xfId="2128"/>
    <cellStyle name="Good 20" xfId="3862"/>
    <cellStyle name="Good 21" xfId="3863"/>
    <cellStyle name="Good 22" xfId="3864"/>
    <cellStyle name="Good 23" xfId="3865"/>
    <cellStyle name="Good 24" xfId="3866"/>
    <cellStyle name="Good 25" xfId="3867"/>
    <cellStyle name="Good 26" xfId="3868"/>
    <cellStyle name="Good 27" xfId="3869"/>
    <cellStyle name="Good 28" xfId="3870"/>
    <cellStyle name="Good 29" xfId="3871"/>
    <cellStyle name="Good 3" xfId="3872"/>
    <cellStyle name="Good 30" xfId="3873"/>
    <cellStyle name="Good 31" xfId="3874"/>
    <cellStyle name="Good 32" xfId="3875"/>
    <cellStyle name="Good 33" xfId="3876"/>
    <cellStyle name="Good 34" xfId="3877"/>
    <cellStyle name="Good 35" xfId="3878"/>
    <cellStyle name="Good 36" xfId="3879"/>
    <cellStyle name="Good 37" xfId="3880"/>
    <cellStyle name="Good 38" xfId="3881"/>
    <cellStyle name="Good 39" xfId="3882"/>
    <cellStyle name="Good 4" xfId="3883"/>
    <cellStyle name="Good 40" xfId="3884"/>
    <cellStyle name="Good 41" xfId="3885"/>
    <cellStyle name="Good 42" xfId="3886"/>
    <cellStyle name="Good 43" xfId="3887"/>
    <cellStyle name="Good 44" xfId="3888"/>
    <cellStyle name="Good 45" xfId="3889"/>
    <cellStyle name="Good 46" xfId="3890"/>
    <cellStyle name="Good 47" xfId="3891"/>
    <cellStyle name="Good 48" xfId="3892"/>
    <cellStyle name="Good 49" xfId="3893"/>
    <cellStyle name="Good 5" xfId="3894"/>
    <cellStyle name="Good 50" xfId="3895"/>
    <cellStyle name="Good 51" xfId="3896"/>
    <cellStyle name="Good 52" xfId="3897"/>
    <cellStyle name="Good 53" xfId="3898"/>
    <cellStyle name="Good 54" xfId="3899"/>
    <cellStyle name="Good 55" xfId="3900"/>
    <cellStyle name="Good 56" xfId="8187"/>
    <cellStyle name="Good 57" xfId="8188"/>
    <cellStyle name="Good 58" xfId="8189"/>
    <cellStyle name="Good 59" xfId="8190"/>
    <cellStyle name="Good 6" xfId="3901"/>
    <cellStyle name="Good 60" xfId="8191"/>
    <cellStyle name="Good 61" xfId="8192"/>
    <cellStyle name="Good 62" xfId="8193"/>
    <cellStyle name="Good 63" xfId="8194"/>
    <cellStyle name="Good 7" xfId="3902"/>
    <cellStyle name="Good 8" xfId="3903"/>
    <cellStyle name="Good 9" xfId="3904"/>
    <cellStyle name="Grey" xfId="17974"/>
    <cellStyle name="H1:10, Wrap,LRCtre,TBCtre" xfId="17975"/>
    <cellStyle name="H2:Page,16,TBCtre" xfId="17976"/>
    <cellStyle name="H3:10,TBCtre,Bold" xfId="17977"/>
    <cellStyle name="Hard Percent" xfId="17978"/>
    <cellStyle name="he" xfId="17979"/>
    <cellStyle name="Header" xfId="17980"/>
    <cellStyle name="Header Draft Stamp" xfId="17981"/>
    <cellStyle name="Header_Crown moodys model" xfId="17982"/>
    <cellStyle name="Header2" xfId="17983"/>
    <cellStyle name="Header3" xfId="17984"/>
    <cellStyle name="Heading" xfId="17985"/>
    <cellStyle name="Heading 1 10" xfId="3905"/>
    <cellStyle name="Heading 1 11" xfId="3906"/>
    <cellStyle name="Heading 1 12" xfId="3907"/>
    <cellStyle name="Heading 1 13" xfId="8195"/>
    <cellStyle name="Heading 1 14" xfId="8196"/>
    <cellStyle name="Heading 1 15" xfId="8197"/>
    <cellStyle name="Heading 1 16" xfId="8198"/>
    <cellStyle name="Heading 1 17" xfId="8199"/>
    <cellStyle name="Heading 1 18" xfId="8200"/>
    <cellStyle name="Heading 1 19" xfId="8201"/>
    <cellStyle name="Heading 1 2" xfId="289"/>
    <cellStyle name="Heading 1 2 2" xfId="3909"/>
    <cellStyle name="Heading 1 2 3" xfId="3908"/>
    <cellStyle name="Heading 1 2 4" xfId="2129"/>
    <cellStyle name="Heading 1 2 5" xfId="17986"/>
    <cellStyle name="Heading 1 20" xfId="8202"/>
    <cellStyle name="Heading 1 3" xfId="3910"/>
    <cellStyle name="Heading 1 4" xfId="3911"/>
    <cellStyle name="Heading 1 5" xfId="3912"/>
    <cellStyle name="Heading 1 6" xfId="3913"/>
    <cellStyle name="Heading 1 7" xfId="3914"/>
    <cellStyle name="Heading 1 8" xfId="3915"/>
    <cellStyle name="Heading 1 9" xfId="3916"/>
    <cellStyle name="Heading 1 Above" xfId="17987"/>
    <cellStyle name="Heading 1+" xfId="17988"/>
    <cellStyle name="Heading 2 10" xfId="3917"/>
    <cellStyle name="Heading 2 11" xfId="3918"/>
    <cellStyle name="Heading 2 12" xfId="3919"/>
    <cellStyle name="Heading 2 13" xfId="8203"/>
    <cellStyle name="Heading 2 14" xfId="8204"/>
    <cellStyle name="Heading 2 15" xfId="8205"/>
    <cellStyle name="Heading 2 16" xfId="8206"/>
    <cellStyle name="Heading 2 17" xfId="8207"/>
    <cellStyle name="Heading 2 18" xfId="8208"/>
    <cellStyle name="Heading 2 19" xfId="8209"/>
    <cellStyle name="Heading 2 2" xfId="290"/>
    <cellStyle name="Heading 2 2 2" xfId="3921"/>
    <cellStyle name="Heading 2 2 3" xfId="3920"/>
    <cellStyle name="Heading 2 2 4" xfId="2041"/>
    <cellStyle name="Heading 2 2 5" xfId="17989"/>
    <cellStyle name="Heading 2 20" xfId="8210"/>
    <cellStyle name="Heading 2 3" xfId="3922"/>
    <cellStyle name="Heading 2 4" xfId="3923"/>
    <cellStyle name="Heading 2 5" xfId="3924"/>
    <cellStyle name="Heading 2 6" xfId="3925"/>
    <cellStyle name="Heading 2 7" xfId="3926"/>
    <cellStyle name="Heading 2 8" xfId="3927"/>
    <cellStyle name="Heading 2 9" xfId="3928"/>
    <cellStyle name="Heading 2 Below" xfId="17990"/>
    <cellStyle name="Heading 2+" xfId="17991"/>
    <cellStyle name="Heading 3 10" xfId="3929"/>
    <cellStyle name="Heading 3 11" xfId="3930"/>
    <cellStyle name="Heading 3 12" xfId="3931"/>
    <cellStyle name="Heading 3 13" xfId="8211"/>
    <cellStyle name="Heading 3 14" xfId="8212"/>
    <cellStyle name="Heading 3 15" xfId="8213"/>
    <cellStyle name="Heading 3 16" xfId="8214"/>
    <cellStyle name="Heading 3 17" xfId="8215"/>
    <cellStyle name="Heading 3 18" xfId="8216"/>
    <cellStyle name="Heading 3 19" xfId="8217"/>
    <cellStyle name="Heading 3 2" xfId="291"/>
    <cellStyle name="Heading 3 2 2" xfId="3933"/>
    <cellStyle name="Heading 3 2 3" xfId="3932"/>
    <cellStyle name="Heading 3 2 4" xfId="2371"/>
    <cellStyle name="Heading 3 2 5" xfId="17992"/>
    <cellStyle name="Heading 3 20" xfId="8218"/>
    <cellStyle name="Heading 3 3" xfId="3934"/>
    <cellStyle name="Heading 3 4" xfId="3935"/>
    <cellStyle name="Heading 3 5" xfId="3936"/>
    <cellStyle name="Heading 3 6" xfId="3937"/>
    <cellStyle name="Heading 3 7" xfId="3938"/>
    <cellStyle name="Heading 3 8" xfId="3939"/>
    <cellStyle name="Heading 3 9" xfId="3940"/>
    <cellStyle name="Heading 3+" xfId="17993"/>
    <cellStyle name="Heading 4 10" xfId="3941"/>
    <cellStyle name="Heading 4 11" xfId="3942"/>
    <cellStyle name="Heading 4 12" xfId="3943"/>
    <cellStyle name="Heading 4 13" xfId="8219"/>
    <cellStyle name="Heading 4 14" xfId="8220"/>
    <cellStyle name="Heading 4 15" xfId="8221"/>
    <cellStyle name="Heading 4 16" xfId="8222"/>
    <cellStyle name="Heading 4 17" xfId="8223"/>
    <cellStyle name="Heading 4 18" xfId="8224"/>
    <cellStyle name="Heading 4 19" xfId="8225"/>
    <cellStyle name="Heading 4 2" xfId="292"/>
    <cellStyle name="Heading 4 2 2" xfId="3945"/>
    <cellStyle name="Heading 4 2 3" xfId="3944"/>
    <cellStyle name="Heading 4 2 4" xfId="2424"/>
    <cellStyle name="Heading 4 2 5" xfId="17994"/>
    <cellStyle name="Heading 4 20" xfId="8226"/>
    <cellStyle name="Heading 4 3" xfId="3946"/>
    <cellStyle name="Heading 4 4" xfId="3947"/>
    <cellStyle name="Heading 4 5" xfId="3948"/>
    <cellStyle name="Heading 4 6" xfId="3949"/>
    <cellStyle name="Heading 4 7" xfId="3950"/>
    <cellStyle name="Heading 4 8" xfId="3951"/>
    <cellStyle name="Heading 4 9" xfId="3952"/>
    <cellStyle name="Heading Border" xfId="17995"/>
    <cellStyle name="Heading normal text" xfId="17996"/>
    <cellStyle name="Heading on Financials" xfId="17997"/>
    <cellStyle name="Heading1" xfId="2258"/>
    <cellStyle name="Heading1 2" xfId="12689"/>
    <cellStyle name="Heading1 3" xfId="17998"/>
    <cellStyle name="Heading2" xfId="12690"/>
    <cellStyle name="Heading2 2" xfId="17999"/>
    <cellStyle name="Heading3" xfId="2359"/>
    <cellStyle name="Heading3 2" xfId="12691"/>
    <cellStyle name="Heading3 3" xfId="18000"/>
    <cellStyle name="Heading4" xfId="12692"/>
    <cellStyle name="Heading4 2" xfId="18001"/>
    <cellStyle name="HeadingMonth" xfId="12693"/>
    <cellStyle name="Hidden" xfId="18002"/>
    <cellStyle name="Hyperlink" xfId="33111" builtinId="8"/>
    <cellStyle name="Hyperlink 2" xfId="3953"/>
    <cellStyle name="Hyperlink 2 10" xfId="3954"/>
    <cellStyle name="Hyperlink 2 11" xfId="3955"/>
    <cellStyle name="Hyperlink 2 12" xfId="3956"/>
    <cellStyle name="Hyperlink 2 13" xfId="3957"/>
    <cellStyle name="Hyperlink 2 14" xfId="3958"/>
    <cellStyle name="Hyperlink 2 15" xfId="3959"/>
    <cellStyle name="Hyperlink 2 16" xfId="3960"/>
    <cellStyle name="Hyperlink 2 17" xfId="18003"/>
    <cellStyle name="Hyperlink 2 2" xfId="3961"/>
    <cellStyle name="Hyperlink 2 3" xfId="3962"/>
    <cellStyle name="Hyperlink 2 4" xfId="3963"/>
    <cellStyle name="Hyperlink 2 5" xfId="3964"/>
    <cellStyle name="Hyperlink 2 6" xfId="3965"/>
    <cellStyle name="Hyperlink 2 7" xfId="3966"/>
    <cellStyle name="Hyperlink 2 8" xfId="3967"/>
    <cellStyle name="Hyperlink 2 9" xfId="3968"/>
    <cellStyle name="in" xfId="18004"/>
    <cellStyle name="InpComma0" xfId="12694"/>
    <cellStyle name="InpComma1" xfId="12695"/>
    <cellStyle name="InpComma2" xfId="12696"/>
    <cellStyle name="InpComma3" xfId="12697"/>
    <cellStyle name="InpComma4" xfId="12698"/>
    <cellStyle name="InpCurr0" xfId="12699"/>
    <cellStyle name="InpCurr1" xfId="12700"/>
    <cellStyle name="InpCurr2" xfId="12701"/>
    <cellStyle name="InpCurr3" xfId="12702"/>
    <cellStyle name="InpCurr4" xfId="12703"/>
    <cellStyle name="InpPercent0" xfId="12704"/>
    <cellStyle name="InpPercent1" xfId="12705"/>
    <cellStyle name="InpPercent2" xfId="12706"/>
    <cellStyle name="InpText" xfId="12707"/>
    <cellStyle name="Input [yellow]" xfId="18005"/>
    <cellStyle name="Input [yellow] 2" xfId="18006"/>
    <cellStyle name="Input [yellow] 2 10" xfId="18007"/>
    <cellStyle name="Input [yellow] 2 11" xfId="18008"/>
    <cellStyle name="Input [yellow] 2 2" xfId="18009"/>
    <cellStyle name="Input [yellow] 2 2 10" xfId="18010"/>
    <cellStyle name="Input [yellow] 2 2 2" xfId="18011"/>
    <cellStyle name="Input [yellow] 2 2 2 2" xfId="18012"/>
    <cellStyle name="Input [yellow] 2 2 2 2 2" xfId="18013"/>
    <cellStyle name="Input [yellow] 2 2 2 2 3" xfId="18014"/>
    <cellStyle name="Input [yellow] 2 2 2 2 4" xfId="18015"/>
    <cellStyle name="Input [yellow] 2 2 2 2 5" xfId="18016"/>
    <cellStyle name="Input [yellow] 2 2 2 3" xfId="18017"/>
    <cellStyle name="Input [yellow] 2 2 2 4" xfId="18018"/>
    <cellStyle name="Input [yellow] 2 2 2 5" xfId="18019"/>
    <cellStyle name="Input [yellow] 2 2 2 6" xfId="18020"/>
    <cellStyle name="Input [yellow] 2 2 3" xfId="18021"/>
    <cellStyle name="Input [yellow] 2 2 3 2" xfId="18022"/>
    <cellStyle name="Input [yellow] 2 2 3 2 2" xfId="18023"/>
    <cellStyle name="Input [yellow] 2 2 3 2 3" xfId="18024"/>
    <cellStyle name="Input [yellow] 2 2 3 2 4" xfId="18025"/>
    <cellStyle name="Input [yellow] 2 2 3 2 5" xfId="18026"/>
    <cellStyle name="Input [yellow] 2 2 3 3" xfId="18027"/>
    <cellStyle name="Input [yellow] 2 2 3 4" xfId="18028"/>
    <cellStyle name="Input [yellow] 2 2 3 5" xfId="18029"/>
    <cellStyle name="Input [yellow] 2 2 3 6" xfId="18030"/>
    <cellStyle name="Input [yellow] 2 2 4" xfId="18031"/>
    <cellStyle name="Input [yellow] 2 2 4 2" xfId="18032"/>
    <cellStyle name="Input [yellow] 2 2 4 2 2" xfId="18033"/>
    <cellStyle name="Input [yellow] 2 2 4 2 3" xfId="18034"/>
    <cellStyle name="Input [yellow] 2 2 4 2 4" xfId="18035"/>
    <cellStyle name="Input [yellow] 2 2 4 2 5" xfId="18036"/>
    <cellStyle name="Input [yellow] 2 2 4 3" xfId="18037"/>
    <cellStyle name="Input [yellow] 2 2 4 4" xfId="18038"/>
    <cellStyle name="Input [yellow] 2 2 4 5" xfId="18039"/>
    <cellStyle name="Input [yellow] 2 2 4 6" xfId="18040"/>
    <cellStyle name="Input [yellow] 2 2 5" xfId="18041"/>
    <cellStyle name="Input [yellow] 2 2 5 2" xfId="18042"/>
    <cellStyle name="Input [yellow] 2 2 5 2 2" xfId="18043"/>
    <cellStyle name="Input [yellow] 2 2 5 2 3" xfId="18044"/>
    <cellStyle name="Input [yellow] 2 2 5 2 4" xfId="18045"/>
    <cellStyle name="Input [yellow] 2 2 5 2 5" xfId="18046"/>
    <cellStyle name="Input [yellow] 2 2 5 3" xfId="18047"/>
    <cellStyle name="Input [yellow] 2 2 5 4" xfId="18048"/>
    <cellStyle name="Input [yellow] 2 2 5 5" xfId="18049"/>
    <cellStyle name="Input [yellow] 2 2 5 6" xfId="18050"/>
    <cellStyle name="Input [yellow] 2 2 6" xfId="18051"/>
    <cellStyle name="Input [yellow] 2 2 6 2" xfId="18052"/>
    <cellStyle name="Input [yellow] 2 2 6 3" xfId="18053"/>
    <cellStyle name="Input [yellow] 2 2 6 4" xfId="18054"/>
    <cellStyle name="Input [yellow] 2 2 6 5" xfId="18055"/>
    <cellStyle name="Input [yellow] 2 2 7" xfId="18056"/>
    <cellStyle name="Input [yellow] 2 2 8" xfId="18057"/>
    <cellStyle name="Input [yellow] 2 2 9" xfId="18058"/>
    <cellStyle name="Input [yellow] 2 3" xfId="18059"/>
    <cellStyle name="Input [yellow] 2 3 10" xfId="18060"/>
    <cellStyle name="Input [yellow] 2 3 2" xfId="18061"/>
    <cellStyle name="Input [yellow] 2 3 2 2" xfId="18062"/>
    <cellStyle name="Input [yellow] 2 3 2 2 2" xfId="18063"/>
    <cellStyle name="Input [yellow] 2 3 2 2 3" xfId="18064"/>
    <cellStyle name="Input [yellow] 2 3 2 2 4" xfId="18065"/>
    <cellStyle name="Input [yellow] 2 3 2 2 5" xfId="18066"/>
    <cellStyle name="Input [yellow] 2 3 2 3" xfId="18067"/>
    <cellStyle name="Input [yellow] 2 3 2 4" xfId="18068"/>
    <cellStyle name="Input [yellow] 2 3 2 5" xfId="18069"/>
    <cellStyle name="Input [yellow] 2 3 2 6" xfId="18070"/>
    <cellStyle name="Input [yellow] 2 3 3" xfId="18071"/>
    <cellStyle name="Input [yellow] 2 3 3 2" xfId="18072"/>
    <cellStyle name="Input [yellow] 2 3 3 2 2" xfId="18073"/>
    <cellStyle name="Input [yellow] 2 3 3 2 3" xfId="18074"/>
    <cellStyle name="Input [yellow] 2 3 3 2 4" xfId="18075"/>
    <cellStyle name="Input [yellow] 2 3 3 2 5" xfId="18076"/>
    <cellStyle name="Input [yellow] 2 3 3 3" xfId="18077"/>
    <cellStyle name="Input [yellow] 2 3 3 4" xfId="18078"/>
    <cellStyle name="Input [yellow] 2 3 3 5" xfId="18079"/>
    <cellStyle name="Input [yellow] 2 3 3 6" xfId="18080"/>
    <cellStyle name="Input [yellow] 2 3 4" xfId="18081"/>
    <cellStyle name="Input [yellow] 2 3 4 2" xfId="18082"/>
    <cellStyle name="Input [yellow] 2 3 4 2 2" xfId="18083"/>
    <cellStyle name="Input [yellow] 2 3 4 2 3" xfId="18084"/>
    <cellStyle name="Input [yellow] 2 3 4 2 4" xfId="18085"/>
    <cellStyle name="Input [yellow] 2 3 4 2 5" xfId="18086"/>
    <cellStyle name="Input [yellow] 2 3 4 3" xfId="18087"/>
    <cellStyle name="Input [yellow] 2 3 4 4" xfId="18088"/>
    <cellStyle name="Input [yellow] 2 3 4 5" xfId="18089"/>
    <cellStyle name="Input [yellow] 2 3 4 6" xfId="18090"/>
    <cellStyle name="Input [yellow] 2 3 5" xfId="18091"/>
    <cellStyle name="Input [yellow] 2 3 5 2" xfId="18092"/>
    <cellStyle name="Input [yellow] 2 3 5 2 2" xfId="18093"/>
    <cellStyle name="Input [yellow] 2 3 5 2 3" xfId="18094"/>
    <cellStyle name="Input [yellow] 2 3 5 2 4" xfId="18095"/>
    <cellStyle name="Input [yellow] 2 3 5 2 5" xfId="18096"/>
    <cellStyle name="Input [yellow] 2 3 5 3" xfId="18097"/>
    <cellStyle name="Input [yellow] 2 3 5 4" xfId="18098"/>
    <cellStyle name="Input [yellow] 2 3 5 5" xfId="18099"/>
    <cellStyle name="Input [yellow] 2 3 5 6" xfId="18100"/>
    <cellStyle name="Input [yellow] 2 3 6" xfId="18101"/>
    <cellStyle name="Input [yellow] 2 3 6 2" xfId="18102"/>
    <cellStyle name="Input [yellow] 2 3 6 3" xfId="18103"/>
    <cellStyle name="Input [yellow] 2 3 6 4" xfId="18104"/>
    <cellStyle name="Input [yellow] 2 3 6 5" xfId="18105"/>
    <cellStyle name="Input [yellow] 2 3 7" xfId="18106"/>
    <cellStyle name="Input [yellow] 2 3 8" xfId="18107"/>
    <cellStyle name="Input [yellow] 2 3 9" xfId="18108"/>
    <cellStyle name="Input [yellow] 2 4" xfId="18109"/>
    <cellStyle name="Input [yellow] 2 4 2" xfId="18110"/>
    <cellStyle name="Input [yellow] 2 4 2 2" xfId="18111"/>
    <cellStyle name="Input [yellow] 2 4 2 3" xfId="18112"/>
    <cellStyle name="Input [yellow] 2 4 2 4" xfId="18113"/>
    <cellStyle name="Input [yellow] 2 4 2 5" xfId="18114"/>
    <cellStyle name="Input [yellow] 2 4 3" xfId="18115"/>
    <cellStyle name="Input [yellow] 2 4 4" xfId="18116"/>
    <cellStyle name="Input [yellow] 2 4 5" xfId="18117"/>
    <cellStyle name="Input [yellow] 2 4 6" xfId="18118"/>
    <cellStyle name="Input [yellow] 2 5" xfId="18119"/>
    <cellStyle name="Input [yellow] 2 5 2" xfId="18120"/>
    <cellStyle name="Input [yellow] 2 5 2 2" xfId="18121"/>
    <cellStyle name="Input [yellow] 2 5 2 3" xfId="18122"/>
    <cellStyle name="Input [yellow] 2 5 2 4" xfId="18123"/>
    <cellStyle name="Input [yellow] 2 5 2 5" xfId="18124"/>
    <cellStyle name="Input [yellow] 2 5 3" xfId="18125"/>
    <cellStyle name="Input [yellow] 2 5 4" xfId="18126"/>
    <cellStyle name="Input [yellow] 2 5 5" xfId="18127"/>
    <cellStyle name="Input [yellow] 2 5 6" xfId="18128"/>
    <cellStyle name="Input [yellow] 2 6" xfId="18129"/>
    <cellStyle name="Input [yellow] 2 6 2" xfId="18130"/>
    <cellStyle name="Input [yellow] 2 6 2 2" xfId="18131"/>
    <cellStyle name="Input [yellow] 2 6 2 3" xfId="18132"/>
    <cellStyle name="Input [yellow] 2 6 2 4" xfId="18133"/>
    <cellStyle name="Input [yellow] 2 6 2 5" xfId="18134"/>
    <cellStyle name="Input [yellow] 2 6 3" xfId="18135"/>
    <cellStyle name="Input [yellow] 2 6 4" xfId="18136"/>
    <cellStyle name="Input [yellow] 2 6 5" xfId="18137"/>
    <cellStyle name="Input [yellow] 2 6 6" xfId="18138"/>
    <cellStyle name="Input [yellow] 2 7" xfId="18139"/>
    <cellStyle name="Input [yellow] 2 7 2" xfId="18140"/>
    <cellStyle name="Input [yellow] 2 7 3" xfId="18141"/>
    <cellStyle name="Input [yellow] 2 7 4" xfId="18142"/>
    <cellStyle name="Input [yellow] 2 7 5" xfId="18143"/>
    <cellStyle name="Input [yellow] 2 8" xfId="18144"/>
    <cellStyle name="Input [yellow] 2 9" xfId="18145"/>
    <cellStyle name="Input [yellow] 3" xfId="18146"/>
    <cellStyle name="Input [yellow] 3 10" xfId="18147"/>
    <cellStyle name="Input [yellow] 3 11" xfId="18148"/>
    <cellStyle name="Input [yellow] 3 12" xfId="18149"/>
    <cellStyle name="Input [yellow] 3 2" xfId="18150"/>
    <cellStyle name="Input [yellow] 3 2 10" xfId="18151"/>
    <cellStyle name="Input [yellow] 3 2 2" xfId="18152"/>
    <cellStyle name="Input [yellow] 3 2 2 2" xfId="18153"/>
    <cellStyle name="Input [yellow] 3 2 2 2 2" xfId="18154"/>
    <cellStyle name="Input [yellow] 3 2 2 2 3" xfId="18155"/>
    <cellStyle name="Input [yellow] 3 2 2 2 4" xfId="18156"/>
    <cellStyle name="Input [yellow] 3 2 2 2 5" xfId="18157"/>
    <cellStyle name="Input [yellow] 3 2 2 3" xfId="18158"/>
    <cellStyle name="Input [yellow] 3 2 2 4" xfId="18159"/>
    <cellStyle name="Input [yellow] 3 2 2 5" xfId="18160"/>
    <cellStyle name="Input [yellow] 3 2 2 6" xfId="18161"/>
    <cellStyle name="Input [yellow] 3 2 3" xfId="18162"/>
    <cellStyle name="Input [yellow] 3 2 3 2" xfId="18163"/>
    <cellStyle name="Input [yellow] 3 2 3 2 2" xfId="18164"/>
    <cellStyle name="Input [yellow] 3 2 3 2 3" xfId="18165"/>
    <cellStyle name="Input [yellow] 3 2 3 2 4" xfId="18166"/>
    <cellStyle name="Input [yellow] 3 2 3 2 5" xfId="18167"/>
    <cellStyle name="Input [yellow] 3 2 3 3" xfId="18168"/>
    <cellStyle name="Input [yellow] 3 2 3 4" xfId="18169"/>
    <cellStyle name="Input [yellow] 3 2 3 5" xfId="18170"/>
    <cellStyle name="Input [yellow] 3 2 3 6" xfId="18171"/>
    <cellStyle name="Input [yellow] 3 2 4" xfId="18172"/>
    <cellStyle name="Input [yellow] 3 2 4 2" xfId="18173"/>
    <cellStyle name="Input [yellow] 3 2 4 2 2" xfId="18174"/>
    <cellStyle name="Input [yellow] 3 2 4 2 3" xfId="18175"/>
    <cellStyle name="Input [yellow] 3 2 4 2 4" xfId="18176"/>
    <cellStyle name="Input [yellow] 3 2 4 2 5" xfId="18177"/>
    <cellStyle name="Input [yellow] 3 2 4 3" xfId="18178"/>
    <cellStyle name="Input [yellow] 3 2 4 4" xfId="18179"/>
    <cellStyle name="Input [yellow] 3 2 4 5" xfId="18180"/>
    <cellStyle name="Input [yellow] 3 2 4 6" xfId="18181"/>
    <cellStyle name="Input [yellow] 3 2 5" xfId="18182"/>
    <cellStyle name="Input [yellow] 3 2 5 2" xfId="18183"/>
    <cellStyle name="Input [yellow] 3 2 5 2 2" xfId="18184"/>
    <cellStyle name="Input [yellow] 3 2 5 2 3" xfId="18185"/>
    <cellStyle name="Input [yellow] 3 2 5 2 4" xfId="18186"/>
    <cellStyle name="Input [yellow] 3 2 5 2 5" xfId="18187"/>
    <cellStyle name="Input [yellow] 3 2 5 3" xfId="18188"/>
    <cellStyle name="Input [yellow] 3 2 5 4" xfId="18189"/>
    <cellStyle name="Input [yellow] 3 2 5 5" xfId="18190"/>
    <cellStyle name="Input [yellow] 3 2 5 6" xfId="18191"/>
    <cellStyle name="Input [yellow] 3 2 6" xfId="18192"/>
    <cellStyle name="Input [yellow] 3 2 6 2" xfId="18193"/>
    <cellStyle name="Input [yellow] 3 2 6 3" xfId="18194"/>
    <cellStyle name="Input [yellow] 3 2 6 4" xfId="18195"/>
    <cellStyle name="Input [yellow] 3 2 6 5" xfId="18196"/>
    <cellStyle name="Input [yellow] 3 2 7" xfId="18197"/>
    <cellStyle name="Input [yellow] 3 2 8" xfId="18198"/>
    <cellStyle name="Input [yellow] 3 2 9" xfId="18199"/>
    <cellStyle name="Input [yellow] 3 3" xfId="18200"/>
    <cellStyle name="Input [yellow] 3 3 10" xfId="18201"/>
    <cellStyle name="Input [yellow] 3 3 2" xfId="18202"/>
    <cellStyle name="Input [yellow] 3 3 2 2" xfId="18203"/>
    <cellStyle name="Input [yellow] 3 3 2 2 2" xfId="18204"/>
    <cellStyle name="Input [yellow] 3 3 2 2 3" xfId="18205"/>
    <cellStyle name="Input [yellow] 3 3 2 2 4" xfId="18206"/>
    <cellStyle name="Input [yellow] 3 3 2 2 5" xfId="18207"/>
    <cellStyle name="Input [yellow] 3 3 2 3" xfId="18208"/>
    <cellStyle name="Input [yellow] 3 3 2 4" xfId="18209"/>
    <cellStyle name="Input [yellow] 3 3 2 5" xfId="18210"/>
    <cellStyle name="Input [yellow] 3 3 2 6" xfId="18211"/>
    <cellStyle name="Input [yellow] 3 3 3" xfId="18212"/>
    <cellStyle name="Input [yellow] 3 3 3 2" xfId="18213"/>
    <cellStyle name="Input [yellow] 3 3 3 2 2" xfId="18214"/>
    <cellStyle name="Input [yellow] 3 3 3 2 3" xfId="18215"/>
    <cellStyle name="Input [yellow] 3 3 3 2 4" xfId="18216"/>
    <cellStyle name="Input [yellow] 3 3 3 2 5" xfId="18217"/>
    <cellStyle name="Input [yellow] 3 3 3 3" xfId="18218"/>
    <cellStyle name="Input [yellow] 3 3 3 4" xfId="18219"/>
    <cellStyle name="Input [yellow] 3 3 3 5" xfId="18220"/>
    <cellStyle name="Input [yellow] 3 3 3 6" xfId="18221"/>
    <cellStyle name="Input [yellow] 3 3 4" xfId="18222"/>
    <cellStyle name="Input [yellow] 3 3 4 2" xfId="18223"/>
    <cellStyle name="Input [yellow] 3 3 4 2 2" xfId="18224"/>
    <cellStyle name="Input [yellow] 3 3 4 2 3" xfId="18225"/>
    <cellStyle name="Input [yellow] 3 3 4 2 4" xfId="18226"/>
    <cellStyle name="Input [yellow] 3 3 4 2 5" xfId="18227"/>
    <cellStyle name="Input [yellow] 3 3 4 3" xfId="18228"/>
    <cellStyle name="Input [yellow] 3 3 4 4" xfId="18229"/>
    <cellStyle name="Input [yellow] 3 3 4 5" xfId="18230"/>
    <cellStyle name="Input [yellow] 3 3 4 6" xfId="18231"/>
    <cellStyle name="Input [yellow] 3 3 5" xfId="18232"/>
    <cellStyle name="Input [yellow] 3 3 5 2" xfId="18233"/>
    <cellStyle name="Input [yellow] 3 3 5 2 2" xfId="18234"/>
    <cellStyle name="Input [yellow] 3 3 5 2 3" xfId="18235"/>
    <cellStyle name="Input [yellow] 3 3 5 2 4" xfId="18236"/>
    <cellStyle name="Input [yellow] 3 3 5 2 5" xfId="18237"/>
    <cellStyle name="Input [yellow] 3 3 5 3" xfId="18238"/>
    <cellStyle name="Input [yellow] 3 3 5 4" xfId="18239"/>
    <cellStyle name="Input [yellow] 3 3 5 5" xfId="18240"/>
    <cellStyle name="Input [yellow] 3 3 5 6" xfId="18241"/>
    <cellStyle name="Input [yellow] 3 3 6" xfId="18242"/>
    <cellStyle name="Input [yellow] 3 3 6 2" xfId="18243"/>
    <cellStyle name="Input [yellow] 3 3 6 3" xfId="18244"/>
    <cellStyle name="Input [yellow] 3 3 6 4" xfId="18245"/>
    <cellStyle name="Input [yellow] 3 3 6 5" xfId="18246"/>
    <cellStyle name="Input [yellow] 3 3 7" xfId="18247"/>
    <cellStyle name="Input [yellow] 3 3 8" xfId="18248"/>
    <cellStyle name="Input [yellow] 3 3 9" xfId="18249"/>
    <cellStyle name="Input [yellow] 3 4" xfId="18250"/>
    <cellStyle name="Input [yellow] 3 4 2" xfId="18251"/>
    <cellStyle name="Input [yellow] 3 4 2 2" xfId="18252"/>
    <cellStyle name="Input [yellow] 3 4 2 3" xfId="18253"/>
    <cellStyle name="Input [yellow] 3 4 2 4" xfId="18254"/>
    <cellStyle name="Input [yellow] 3 4 2 5" xfId="18255"/>
    <cellStyle name="Input [yellow] 3 4 3" xfId="18256"/>
    <cellStyle name="Input [yellow] 3 4 4" xfId="18257"/>
    <cellStyle name="Input [yellow] 3 4 5" xfId="18258"/>
    <cellStyle name="Input [yellow] 3 4 6" xfId="18259"/>
    <cellStyle name="Input [yellow] 3 5" xfId="18260"/>
    <cellStyle name="Input [yellow] 3 5 2" xfId="18261"/>
    <cellStyle name="Input [yellow] 3 5 2 2" xfId="18262"/>
    <cellStyle name="Input [yellow] 3 5 2 3" xfId="18263"/>
    <cellStyle name="Input [yellow] 3 5 2 4" xfId="18264"/>
    <cellStyle name="Input [yellow] 3 5 2 5" xfId="18265"/>
    <cellStyle name="Input [yellow] 3 5 3" xfId="18266"/>
    <cellStyle name="Input [yellow] 3 5 4" xfId="18267"/>
    <cellStyle name="Input [yellow] 3 5 5" xfId="18268"/>
    <cellStyle name="Input [yellow] 3 5 6" xfId="18269"/>
    <cellStyle name="Input [yellow] 3 6" xfId="18270"/>
    <cellStyle name="Input [yellow] 3 6 2" xfId="18271"/>
    <cellStyle name="Input [yellow] 3 6 2 2" xfId="18272"/>
    <cellStyle name="Input [yellow] 3 6 2 3" xfId="18273"/>
    <cellStyle name="Input [yellow] 3 6 2 4" xfId="18274"/>
    <cellStyle name="Input [yellow] 3 6 2 5" xfId="18275"/>
    <cellStyle name="Input [yellow] 3 6 3" xfId="18276"/>
    <cellStyle name="Input [yellow] 3 6 4" xfId="18277"/>
    <cellStyle name="Input [yellow] 3 6 5" xfId="18278"/>
    <cellStyle name="Input [yellow] 3 6 6" xfId="18279"/>
    <cellStyle name="Input [yellow] 3 7" xfId="18280"/>
    <cellStyle name="Input [yellow] 3 7 2" xfId="18281"/>
    <cellStyle name="Input [yellow] 3 7 2 2" xfId="18282"/>
    <cellStyle name="Input [yellow] 3 7 2 3" xfId="18283"/>
    <cellStyle name="Input [yellow] 3 7 2 4" xfId="18284"/>
    <cellStyle name="Input [yellow] 3 7 2 5" xfId="18285"/>
    <cellStyle name="Input [yellow] 3 7 3" xfId="18286"/>
    <cellStyle name="Input [yellow] 3 7 4" xfId="18287"/>
    <cellStyle name="Input [yellow] 3 7 5" xfId="18288"/>
    <cellStyle name="Input [yellow] 3 7 6" xfId="18289"/>
    <cellStyle name="Input [yellow] 3 8" xfId="18290"/>
    <cellStyle name="Input [yellow] 3 8 2" xfId="18291"/>
    <cellStyle name="Input [yellow] 3 8 3" xfId="18292"/>
    <cellStyle name="Input [yellow] 3 8 4" xfId="18293"/>
    <cellStyle name="Input [yellow] 3 8 5" xfId="18294"/>
    <cellStyle name="Input [yellow] 3 9" xfId="18295"/>
    <cellStyle name="Input 10" xfId="3969"/>
    <cellStyle name="Input 11" xfId="3970"/>
    <cellStyle name="Input 12" xfId="3971"/>
    <cellStyle name="Input 13" xfId="3972"/>
    <cellStyle name="Input 14" xfId="3973"/>
    <cellStyle name="Input 15" xfId="3974"/>
    <cellStyle name="Input 16" xfId="3975"/>
    <cellStyle name="Input 17" xfId="3976"/>
    <cellStyle name="Input 18" xfId="3977"/>
    <cellStyle name="Input 19" xfId="3978"/>
    <cellStyle name="Input 2" xfId="293"/>
    <cellStyle name="Input 2 10" xfId="18297"/>
    <cellStyle name="Input 2 10 10" xfId="18298"/>
    <cellStyle name="Input 2 10 2" xfId="18299"/>
    <cellStyle name="Input 2 10 2 2" xfId="18300"/>
    <cellStyle name="Input 2 10 2 2 2" xfId="18301"/>
    <cellStyle name="Input 2 10 2 2 3" xfId="18302"/>
    <cellStyle name="Input 2 10 2 2 4" xfId="18303"/>
    <cellStyle name="Input 2 10 2 2 5" xfId="18304"/>
    <cellStyle name="Input 2 10 2 3" xfId="18305"/>
    <cellStyle name="Input 2 10 2 4" xfId="18306"/>
    <cellStyle name="Input 2 10 2 5" xfId="18307"/>
    <cellStyle name="Input 2 10 2 6" xfId="18308"/>
    <cellStyle name="Input 2 10 3" xfId="18309"/>
    <cellStyle name="Input 2 10 3 2" xfId="18310"/>
    <cellStyle name="Input 2 10 3 2 2" xfId="18311"/>
    <cellStyle name="Input 2 10 3 2 3" xfId="18312"/>
    <cellStyle name="Input 2 10 3 2 4" xfId="18313"/>
    <cellStyle name="Input 2 10 3 2 5" xfId="18314"/>
    <cellStyle name="Input 2 10 3 3" xfId="18315"/>
    <cellStyle name="Input 2 10 3 4" xfId="18316"/>
    <cellStyle name="Input 2 10 3 5" xfId="18317"/>
    <cellStyle name="Input 2 10 3 6" xfId="18318"/>
    <cellStyle name="Input 2 10 4" xfId="18319"/>
    <cellStyle name="Input 2 10 4 2" xfId="18320"/>
    <cellStyle name="Input 2 10 4 2 2" xfId="18321"/>
    <cellStyle name="Input 2 10 4 2 3" xfId="18322"/>
    <cellStyle name="Input 2 10 4 2 4" xfId="18323"/>
    <cellStyle name="Input 2 10 4 2 5" xfId="18324"/>
    <cellStyle name="Input 2 10 4 3" xfId="18325"/>
    <cellStyle name="Input 2 10 4 4" xfId="18326"/>
    <cellStyle name="Input 2 10 4 5" xfId="18327"/>
    <cellStyle name="Input 2 10 4 6" xfId="18328"/>
    <cellStyle name="Input 2 10 5" xfId="18329"/>
    <cellStyle name="Input 2 10 5 2" xfId="18330"/>
    <cellStyle name="Input 2 10 5 2 2" xfId="18331"/>
    <cellStyle name="Input 2 10 5 2 3" xfId="18332"/>
    <cellStyle name="Input 2 10 5 2 4" xfId="18333"/>
    <cellStyle name="Input 2 10 5 2 5" xfId="18334"/>
    <cellStyle name="Input 2 10 5 3" xfId="18335"/>
    <cellStyle name="Input 2 10 5 4" xfId="18336"/>
    <cellStyle name="Input 2 10 5 5" xfId="18337"/>
    <cellStyle name="Input 2 10 5 6" xfId="18338"/>
    <cellStyle name="Input 2 10 6" xfId="18339"/>
    <cellStyle name="Input 2 10 6 2" xfId="18340"/>
    <cellStyle name="Input 2 10 6 3" xfId="18341"/>
    <cellStyle name="Input 2 10 6 4" xfId="18342"/>
    <cellStyle name="Input 2 10 6 5" xfId="18343"/>
    <cellStyle name="Input 2 10 7" xfId="18344"/>
    <cellStyle name="Input 2 10 8" xfId="18345"/>
    <cellStyle name="Input 2 10 9" xfId="18346"/>
    <cellStyle name="Input 2 11" xfId="18347"/>
    <cellStyle name="Input 2 11 2" xfId="18348"/>
    <cellStyle name="Input 2 11 2 2" xfId="18349"/>
    <cellStyle name="Input 2 11 2 3" xfId="18350"/>
    <cellStyle name="Input 2 11 2 4" xfId="18351"/>
    <cellStyle name="Input 2 11 2 5" xfId="18352"/>
    <cellStyle name="Input 2 11 3" xfId="18353"/>
    <cellStyle name="Input 2 11 4" xfId="18354"/>
    <cellStyle name="Input 2 11 5" xfId="18355"/>
    <cellStyle name="Input 2 11 6" xfId="18356"/>
    <cellStyle name="Input 2 12" xfId="18357"/>
    <cellStyle name="Input 2 12 2" xfId="18358"/>
    <cellStyle name="Input 2 12 2 2" xfId="18359"/>
    <cellStyle name="Input 2 12 2 3" xfId="18360"/>
    <cellStyle name="Input 2 12 2 4" xfId="18361"/>
    <cellStyle name="Input 2 12 2 5" xfId="18362"/>
    <cellStyle name="Input 2 12 3" xfId="18363"/>
    <cellStyle name="Input 2 12 4" xfId="18364"/>
    <cellStyle name="Input 2 12 5" xfId="18365"/>
    <cellStyle name="Input 2 12 6" xfId="18366"/>
    <cellStyle name="Input 2 13" xfId="18367"/>
    <cellStyle name="Input 2 13 2" xfId="18368"/>
    <cellStyle name="Input 2 13 2 2" xfId="18369"/>
    <cellStyle name="Input 2 13 2 3" xfId="18370"/>
    <cellStyle name="Input 2 13 2 4" xfId="18371"/>
    <cellStyle name="Input 2 13 2 5" xfId="18372"/>
    <cellStyle name="Input 2 13 3" xfId="18373"/>
    <cellStyle name="Input 2 13 4" xfId="18374"/>
    <cellStyle name="Input 2 13 5" xfId="18375"/>
    <cellStyle name="Input 2 13 6" xfId="18376"/>
    <cellStyle name="Input 2 14" xfId="18377"/>
    <cellStyle name="Input 2 14 2" xfId="18378"/>
    <cellStyle name="Input 2 14 3" xfId="18379"/>
    <cellStyle name="Input 2 14 4" xfId="18380"/>
    <cellStyle name="Input 2 14 5" xfId="18381"/>
    <cellStyle name="Input 2 15" xfId="18382"/>
    <cellStyle name="Input 2 16" xfId="18383"/>
    <cellStyle name="Input 2 17" xfId="18384"/>
    <cellStyle name="Input 2 18" xfId="18385"/>
    <cellStyle name="Input 2 19" xfId="18296"/>
    <cellStyle name="Input 2 2" xfId="3980"/>
    <cellStyle name="Input 2 2 10" xfId="18387"/>
    <cellStyle name="Input 2 2 10 2" xfId="18388"/>
    <cellStyle name="Input 2 2 10 2 2" xfId="18389"/>
    <cellStyle name="Input 2 2 10 2 3" xfId="18390"/>
    <cellStyle name="Input 2 2 10 2 4" xfId="18391"/>
    <cellStyle name="Input 2 2 10 2 5" xfId="18392"/>
    <cellStyle name="Input 2 2 10 3" xfId="18393"/>
    <cellStyle name="Input 2 2 10 4" xfId="18394"/>
    <cellStyle name="Input 2 2 10 5" xfId="18395"/>
    <cellStyle name="Input 2 2 10 6" xfId="18396"/>
    <cellStyle name="Input 2 2 11" xfId="18397"/>
    <cellStyle name="Input 2 2 11 2" xfId="18398"/>
    <cellStyle name="Input 2 2 11 2 2" xfId="18399"/>
    <cellStyle name="Input 2 2 11 2 3" xfId="18400"/>
    <cellStyle name="Input 2 2 11 2 4" xfId="18401"/>
    <cellStyle name="Input 2 2 11 2 5" xfId="18402"/>
    <cellStyle name="Input 2 2 11 3" xfId="18403"/>
    <cellStyle name="Input 2 2 11 4" xfId="18404"/>
    <cellStyle name="Input 2 2 11 5" xfId="18405"/>
    <cellStyle name="Input 2 2 11 6" xfId="18406"/>
    <cellStyle name="Input 2 2 12" xfId="18407"/>
    <cellStyle name="Input 2 2 12 2" xfId="18408"/>
    <cellStyle name="Input 2 2 12 3" xfId="18409"/>
    <cellStyle name="Input 2 2 12 4" xfId="18410"/>
    <cellStyle name="Input 2 2 12 5" xfId="18411"/>
    <cellStyle name="Input 2 2 13" xfId="18412"/>
    <cellStyle name="Input 2 2 14" xfId="18413"/>
    <cellStyle name="Input 2 2 15" xfId="18414"/>
    <cellStyle name="Input 2 2 16" xfId="18415"/>
    <cellStyle name="Input 2 2 17" xfId="18386"/>
    <cellStyle name="Input 2 2 2" xfId="3981"/>
    <cellStyle name="Input 2 2 2 10" xfId="18417"/>
    <cellStyle name="Input 2 2 2 11" xfId="18418"/>
    <cellStyle name="Input 2 2 2 12" xfId="18419"/>
    <cellStyle name="Input 2 2 2 13" xfId="18416"/>
    <cellStyle name="Input 2 2 2 2" xfId="18420"/>
    <cellStyle name="Input 2 2 2 2 10" xfId="18421"/>
    <cellStyle name="Input 2 2 2 2 11" xfId="18422"/>
    <cellStyle name="Input 2 2 2 2 2" xfId="18423"/>
    <cellStyle name="Input 2 2 2 2 2 10" xfId="18424"/>
    <cellStyle name="Input 2 2 2 2 2 2" xfId="18425"/>
    <cellStyle name="Input 2 2 2 2 2 2 2" xfId="18426"/>
    <cellStyle name="Input 2 2 2 2 2 2 2 2" xfId="18427"/>
    <cellStyle name="Input 2 2 2 2 2 2 2 3" xfId="18428"/>
    <cellStyle name="Input 2 2 2 2 2 2 2 4" xfId="18429"/>
    <cellStyle name="Input 2 2 2 2 2 2 2 5" xfId="18430"/>
    <cellStyle name="Input 2 2 2 2 2 2 3" xfId="18431"/>
    <cellStyle name="Input 2 2 2 2 2 2 4" xfId="18432"/>
    <cellStyle name="Input 2 2 2 2 2 2 5" xfId="18433"/>
    <cellStyle name="Input 2 2 2 2 2 2 6" xfId="18434"/>
    <cellStyle name="Input 2 2 2 2 2 3" xfId="18435"/>
    <cellStyle name="Input 2 2 2 2 2 3 2" xfId="18436"/>
    <cellStyle name="Input 2 2 2 2 2 3 2 2" xfId="18437"/>
    <cellStyle name="Input 2 2 2 2 2 3 2 3" xfId="18438"/>
    <cellStyle name="Input 2 2 2 2 2 3 2 4" xfId="18439"/>
    <cellStyle name="Input 2 2 2 2 2 3 2 5" xfId="18440"/>
    <cellStyle name="Input 2 2 2 2 2 3 3" xfId="18441"/>
    <cellStyle name="Input 2 2 2 2 2 3 4" xfId="18442"/>
    <cellStyle name="Input 2 2 2 2 2 3 5" xfId="18443"/>
    <cellStyle name="Input 2 2 2 2 2 3 6" xfId="18444"/>
    <cellStyle name="Input 2 2 2 2 2 4" xfId="18445"/>
    <cellStyle name="Input 2 2 2 2 2 4 2" xfId="18446"/>
    <cellStyle name="Input 2 2 2 2 2 4 2 2" xfId="18447"/>
    <cellStyle name="Input 2 2 2 2 2 4 2 3" xfId="18448"/>
    <cellStyle name="Input 2 2 2 2 2 4 2 4" xfId="18449"/>
    <cellStyle name="Input 2 2 2 2 2 4 2 5" xfId="18450"/>
    <cellStyle name="Input 2 2 2 2 2 4 3" xfId="18451"/>
    <cellStyle name="Input 2 2 2 2 2 4 4" xfId="18452"/>
    <cellStyle name="Input 2 2 2 2 2 4 5" xfId="18453"/>
    <cellStyle name="Input 2 2 2 2 2 4 6" xfId="18454"/>
    <cellStyle name="Input 2 2 2 2 2 5" xfId="18455"/>
    <cellStyle name="Input 2 2 2 2 2 5 2" xfId="18456"/>
    <cellStyle name="Input 2 2 2 2 2 5 2 2" xfId="18457"/>
    <cellStyle name="Input 2 2 2 2 2 5 2 3" xfId="18458"/>
    <cellStyle name="Input 2 2 2 2 2 5 2 4" xfId="18459"/>
    <cellStyle name="Input 2 2 2 2 2 5 2 5" xfId="18460"/>
    <cellStyle name="Input 2 2 2 2 2 5 3" xfId="18461"/>
    <cellStyle name="Input 2 2 2 2 2 5 4" xfId="18462"/>
    <cellStyle name="Input 2 2 2 2 2 5 5" xfId="18463"/>
    <cellStyle name="Input 2 2 2 2 2 5 6" xfId="18464"/>
    <cellStyle name="Input 2 2 2 2 2 6" xfId="18465"/>
    <cellStyle name="Input 2 2 2 2 2 6 2" xfId="18466"/>
    <cellStyle name="Input 2 2 2 2 2 6 3" xfId="18467"/>
    <cellStyle name="Input 2 2 2 2 2 6 4" xfId="18468"/>
    <cellStyle name="Input 2 2 2 2 2 6 5" xfId="18469"/>
    <cellStyle name="Input 2 2 2 2 2 7" xfId="18470"/>
    <cellStyle name="Input 2 2 2 2 2 8" xfId="18471"/>
    <cellStyle name="Input 2 2 2 2 2 9" xfId="18472"/>
    <cellStyle name="Input 2 2 2 2 3" xfId="18473"/>
    <cellStyle name="Input 2 2 2 2 3 10" xfId="18474"/>
    <cellStyle name="Input 2 2 2 2 3 2" xfId="18475"/>
    <cellStyle name="Input 2 2 2 2 3 2 2" xfId="18476"/>
    <cellStyle name="Input 2 2 2 2 3 2 2 2" xfId="18477"/>
    <cellStyle name="Input 2 2 2 2 3 2 2 3" xfId="18478"/>
    <cellStyle name="Input 2 2 2 2 3 2 2 4" xfId="18479"/>
    <cellStyle name="Input 2 2 2 2 3 2 2 5" xfId="18480"/>
    <cellStyle name="Input 2 2 2 2 3 2 3" xfId="18481"/>
    <cellStyle name="Input 2 2 2 2 3 2 4" xfId="18482"/>
    <cellStyle name="Input 2 2 2 2 3 2 5" xfId="18483"/>
    <cellStyle name="Input 2 2 2 2 3 2 6" xfId="18484"/>
    <cellStyle name="Input 2 2 2 2 3 3" xfId="18485"/>
    <cellStyle name="Input 2 2 2 2 3 3 2" xfId="18486"/>
    <cellStyle name="Input 2 2 2 2 3 3 2 2" xfId="18487"/>
    <cellStyle name="Input 2 2 2 2 3 3 2 3" xfId="18488"/>
    <cellStyle name="Input 2 2 2 2 3 3 2 4" xfId="18489"/>
    <cellStyle name="Input 2 2 2 2 3 3 2 5" xfId="18490"/>
    <cellStyle name="Input 2 2 2 2 3 3 3" xfId="18491"/>
    <cellStyle name="Input 2 2 2 2 3 3 4" xfId="18492"/>
    <cellStyle name="Input 2 2 2 2 3 3 5" xfId="18493"/>
    <cellStyle name="Input 2 2 2 2 3 3 6" xfId="18494"/>
    <cellStyle name="Input 2 2 2 2 3 4" xfId="18495"/>
    <cellStyle name="Input 2 2 2 2 3 4 2" xfId="18496"/>
    <cellStyle name="Input 2 2 2 2 3 4 2 2" xfId="18497"/>
    <cellStyle name="Input 2 2 2 2 3 4 2 3" xfId="18498"/>
    <cellStyle name="Input 2 2 2 2 3 4 2 4" xfId="18499"/>
    <cellStyle name="Input 2 2 2 2 3 4 2 5" xfId="18500"/>
    <cellStyle name="Input 2 2 2 2 3 4 3" xfId="18501"/>
    <cellStyle name="Input 2 2 2 2 3 4 4" xfId="18502"/>
    <cellStyle name="Input 2 2 2 2 3 4 5" xfId="18503"/>
    <cellStyle name="Input 2 2 2 2 3 4 6" xfId="18504"/>
    <cellStyle name="Input 2 2 2 2 3 5" xfId="18505"/>
    <cellStyle name="Input 2 2 2 2 3 5 2" xfId="18506"/>
    <cellStyle name="Input 2 2 2 2 3 5 2 2" xfId="18507"/>
    <cellStyle name="Input 2 2 2 2 3 5 2 3" xfId="18508"/>
    <cellStyle name="Input 2 2 2 2 3 5 2 4" xfId="18509"/>
    <cellStyle name="Input 2 2 2 2 3 5 2 5" xfId="18510"/>
    <cellStyle name="Input 2 2 2 2 3 5 3" xfId="18511"/>
    <cellStyle name="Input 2 2 2 2 3 5 4" xfId="18512"/>
    <cellStyle name="Input 2 2 2 2 3 5 5" xfId="18513"/>
    <cellStyle name="Input 2 2 2 2 3 5 6" xfId="18514"/>
    <cellStyle name="Input 2 2 2 2 3 6" xfId="18515"/>
    <cellStyle name="Input 2 2 2 2 3 6 2" xfId="18516"/>
    <cellStyle name="Input 2 2 2 2 3 6 3" xfId="18517"/>
    <cellStyle name="Input 2 2 2 2 3 6 4" xfId="18518"/>
    <cellStyle name="Input 2 2 2 2 3 6 5" xfId="18519"/>
    <cellStyle name="Input 2 2 2 2 3 7" xfId="18520"/>
    <cellStyle name="Input 2 2 2 2 3 8" xfId="18521"/>
    <cellStyle name="Input 2 2 2 2 3 9" xfId="18522"/>
    <cellStyle name="Input 2 2 2 2 4" xfId="18523"/>
    <cellStyle name="Input 2 2 2 2 4 2" xfId="18524"/>
    <cellStyle name="Input 2 2 2 2 4 2 2" xfId="18525"/>
    <cellStyle name="Input 2 2 2 2 4 2 3" xfId="18526"/>
    <cellStyle name="Input 2 2 2 2 4 2 4" xfId="18527"/>
    <cellStyle name="Input 2 2 2 2 4 2 5" xfId="18528"/>
    <cellStyle name="Input 2 2 2 2 4 3" xfId="18529"/>
    <cellStyle name="Input 2 2 2 2 4 4" xfId="18530"/>
    <cellStyle name="Input 2 2 2 2 4 5" xfId="18531"/>
    <cellStyle name="Input 2 2 2 2 4 6" xfId="18532"/>
    <cellStyle name="Input 2 2 2 2 5" xfId="18533"/>
    <cellStyle name="Input 2 2 2 2 5 2" xfId="18534"/>
    <cellStyle name="Input 2 2 2 2 5 2 2" xfId="18535"/>
    <cellStyle name="Input 2 2 2 2 5 2 3" xfId="18536"/>
    <cellStyle name="Input 2 2 2 2 5 2 4" xfId="18537"/>
    <cellStyle name="Input 2 2 2 2 5 2 5" xfId="18538"/>
    <cellStyle name="Input 2 2 2 2 5 3" xfId="18539"/>
    <cellStyle name="Input 2 2 2 2 5 4" xfId="18540"/>
    <cellStyle name="Input 2 2 2 2 5 5" xfId="18541"/>
    <cellStyle name="Input 2 2 2 2 5 6" xfId="18542"/>
    <cellStyle name="Input 2 2 2 2 6" xfId="18543"/>
    <cellStyle name="Input 2 2 2 2 6 2" xfId="18544"/>
    <cellStyle name="Input 2 2 2 2 6 2 2" xfId="18545"/>
    <cellStyle name="Input 2 2 2 2 6 2 3" xfId="18546"/>
    <cellStyle name="Input 2 2 2 2 6 2 4" xfId="18547"/>
    <cellStyle name="Input 2 2 2 2 6 2 5" xfId="18548"/>
    <cellStyle name="Input 2 2 2 2 6 3" xfId="18549"/>
    <cellStyle name="Input 2 2 2 2 6 4" xfId="18550"/>
    <cellStyle name="Input 2 2 2 2 6 5" xfId="18551"/>
    <cellStyle name="Input 2 2 2 2 6 6" xfId="18552"/>
    <cellStyle name="Input 2 2 2 2 7" xfId="18553"/>
    <cellStyle name="Input 2 2 2 2 7 2" xfId="18554"/>
    <cellStyle name="Input 2 2 2 2 7 3" xfId="18555"/>
    <cellStyle name="Input 2 2 2 2 7 4" xfId="18556"/>
    <cellStyle name="Input 2 2 2 2 7 5" xfId="18557"/>
    <cellStyle name="Input 2 2 2 2 8" xfId="18558"/>
    <cellStyle name="Input 2 2 2 2 9" xfId="18559"/>
    <cellStyle name="Input 2 2 2 3" xfId="18560"/>
    <cellStyle name="Input 2 2 2 3 10" xfId="18561"/>
    <cellStyle name="Input 2 2 2 3 2" xfId="18562"/>
    <cellStyle name="Input 2 2 2 3 2 2" xfId="18563"/>
    <cellStyle name="Input 2 2 2 3 2 2 2" xfId="18564"/>
    <cellStyle name="Input 2 2 2 3 2 2 3" xfId="18565"/>
    <cellStyle name="Input 2 2 2 3 2 2 4" xfId="18566"/>
    <cellStyle name="Input 2 2 2 3 2 2 5" xfId="18567"/>
    <cellStyle name="Input 2 2 2 3 2 3" xfId="18568"/>
    <cellStyle name="Input 2 2 2 3 2 4" xfId="18569"/>
    <cellStyle name="Input 2 2 2 3 2 5" xfId="18570"/>
    <cellStyle name="Input 2 2 2 3 2 6" xfId="18571"/>
    <cellStyle name="Input 2 2 2 3 3" xfId="18572"/>
    <cellStyle name="Input 2 2 2 3 3 2" xfId="18573"/>
    <cellStyle name="Input 2 2 2 3 3 2 2" xfId="18574"/>
    <cellStyle name="Input 2 2 2 3 3 2 3" xfId="18575"/>
    <cellStyle name="Input 2 2 2 3 3 2 4" xfId="18576"/>
    <cellStyle name="Input 2 2 2 3 3 2 5" xfId="18577"/>
    <cellStyle name="Input 2 2 2 3 3 3" xfId="18578"/>
    <cellStyle name="Input 2 2 2 3 3 4" xfId="18579"/>
    <cellStyle name="Input 2 2 2 3 3 5" xfId="18580"/>
    <cellStyle name="Input 2 2 2 3 3 6" xfId="18581"/>
    <cellStyle name="Input 2 2 2 3 4" xfId="18582"/>
    <cellStyle name="Input 2 2 2 3 4 2" xfId="18583"/>
    <cellStyle name="Input 2 2 2 3 4 2 2" xfId="18584"/>
    <cellStyle name="Input 2 2 2 3 4 2 3" xfId="18585"/>
    <cellStyle name="Input 2 2 2 3 4 2 4" xfId="18586"/>
    <cellStyle name="Input 2 2 2 3 4 2 5" xfId="18587"/>
    <cellStyle name="Input 2 2 2 3 4 3" xfId="18588"/>
    <cellStyle name="Input 2 2 2 3 4 4" xfId="18589"/>
    <cellStyle name="Input 2 2 2 3 4 5" xfId="18590"/>
    <cellStyle name="Input 2 2 2 3 4 6" xfId="18591"/>
    <cellStyle name="Input 2 2 2 3 5" xfId="18592"/>
    <cellStyle name="Input 2 2 2 3 5 2" xfId="18593"/>
    <cellStyle name="Input 2 2 2 3 5 2 2" xfId="18594"/>
    <cellStyle name="Input 2 2 2 3 5 2 3" xfId="18595"/>
    <cellStyle name="Input 2 2 2 3 5 2 4" xfId="18596"/>
    <cellStyle name="Input 2 2 2 3 5 2 5" xfId="18597"/>
    <cellStyle name="Input 2 2 2 3 5 3" xfId="18598"/>
    <cellStyle name="Input 2 2 2 3 5 4" xfId="18599"/>
    <cellStyle name="Input 2 2 2 3 5 5" xfId="18600"/>
    <cellStyle name="Input 2 2 2 3 5 6" xfId="18601"/>
    <cellStyle name="Input 2 2 2 3 6" xfId="18602"/>
    <cellStyle name="Input 2 2 2 3 6 2" xfId="18603"/>
    <cellStyle name="Input 2 2 2 3 6 3" xfId="18604"/>
    <cellStyle name="Input 2 2 2 3 6 4" xfId="18605"/>
    <cellStyle name="Input 2 2 2 3 6 5" xfId="18606"/>
    <cellStyle name="Input 2 2 2 3 7" xfId="18607"/>
    <cellStyle name="Input 2 2 2 3 8" xfId="18608"/>
    <cellStyle name="Input 2 2 2 3 9" xfId="18609"/>
    <cellStyle name="Input 2 2 2 4" xfId="18610"/>
    <cellStyle name="Input 2 2 2 4 10" xfId="18611"/>
    <cellStyle name="Input 2 2 2 4 2" xfId="18612"/>
    <cellStyle name="Input 2 2 2 4 2 2" xfId="18613"/>
    <cellStyle name="Input 2 2 2 4 2 2 2" xfId="18614"/>
    <cellStyle name="Input 2 2 2 4 2 2 3" xfId="18615"/>
    <cellStyle name="Input 2 2 2 4 2 2 4" xfId="18616"/>
    <cellStyle name="Input 2 2 2 4 2 2 5" xfId="18617"/>
    <cellStyle name="Input 2 2 2 4 2 3" xfId="18618"/>
    <cellStyle name="Input 2 2 2 4 2 4" xfId="18619"/>
    <cellStyle name="Input 2 2 2 4 2 5" xfId="18620"/>
    <cellStyle name="Input 2 2 2 4 2 6" xfId="18621"/>
    <cellStyle name="Input 2 2 2 4 3" xfId="18622"/>
    <cellStyle name="Input 2 2 2 4 3 2" xfId="18623"/>
    <cellStyle name="Input 2 2 2 4 3 2 2" xfId="18624"/>
    <cellStyle name="Input 2 2 2 4 3 2 3" xfId="18625"/>
    <cellStyle name="Input 2 2 2 4 3 2 4" xfId="18626"/>
    <cellStyle name="Input 2 2 2 4 3 2 5" xfId="18627"/>
    <cellStyle name="Input 2 2 2 4 3 3" xfId="18628"/>
    <cellStyle name="Input 2 2 2 4 3 4" xfId="18629"/>
    <cellStyle name="Input 2 2 2 4 3 5" xfId="18630"/>
    <cellStyle name="Input 2 2 2 4 3 6" xfId="18631"/>
    <cellStyle name="Input 2 2 2 4 4" xfId="18632"/>
    <cellStyle name="Input 2 2 2 4 4 2" xfId="18633"/>
    <cellStyle name="Input 2 2 2 4 4 2 2" xfId="18634"/>
    <cellStyle name="Input 2 2 2 4 4 2 3" xfId="18635"/>
    <cellStyle name="Input 2 2 2 4 4 2 4" xfId="18636"/>
    <cellStyle name="Input 2 2 2 4 4 2 5" xfId="18637"/>
    <cellStyle name="Input 2 2 2 4 4 3" xfId="18638"/>
    <cellStyle name="Input 2 2 2 4 4 4" xfId="18639"/>
    <cellStyle name="Input 2 2 2 4 4 5" xfId="18640"/>
    <cellStyle name="Input 2 2 2 4 4 6" xfId="18641"/>
    <cellStyle name="Input 2 2 2 4 5" xfId="18642"/>
    <cellStyle name="Input 2 2 2 4 5 2" xfId="18643"/>
    <cellStyle name="Input 2 2 2 4 5 2 2" xfId="18644"/>
    <cellStyle name="Input 2 2 2 4 5 2 3" xfId="18645"/>
    <cellStyle name="Input 2 2 2 4 5 2 4" xfId="18646"/>
    <cellStyle name="Input 2 2 2 4 5 2 5" xfId="18647"/>
    <cellStyle name="Input 2 2 2 4 5 3" xfId="18648"/>
    <cellStyle name="Input 2 2 2 4 5 4" xfId="18649"/>
    <cellStyle name="Input 2 2 2 4 5 5" xfId="18650"/>
    <cellStyle name="Input 2 2 2 4 5 6" xfId="18651"/>
    <cellStyle name="Input 2 2 2 4 6" xfId="18652"/>
    <cellStyle name="Input 2 2 2 4 6 2" xfId="18653"/>
    <cellStyle name="Input 2 2 2 4 6 3" xfId="18654"/>
    <cellStyle name="Input 2 2 2 4 6 4" xfId="18655"/>
    <cellStyle name="Input 2 2 2 4 6 5" xfId="18656"/>
    <cellStyle name="Input 2 2 2 4 7" xfId="18657"/>
    <cellStyle name="Input 2 2 2 4 8" xfId="18658"/>
    <cellStyle name="Input 2 2 2 4 9" xfId="18659"/>
    <cellStyle name="Input 2 2 2 5" xfId="18660"/>
    <cellStyle name="Input 2 2 2 5 2" xfId="18661"/>
    <cellStyle name="Input 2 2 2 5 2 2" xfId="18662"/>
    <cellStyle name="Input 2 2 2 5 2 3" xfId="18663"/>
    <cellStyle name="Input 2 2 2 5 2 4" xfId="18664"/>
    <cellStyle name="Input 2 2 2 5 2 5" xfId="18665"/>
    <cellStyle name="Input 2 2 2 5 3" xfId="18666"/>
    <cellStyle name="Input 2 2 2 5 4" xfId="18667"/>
    <cellStyle name="Input 2 2 2 5 5" xfId="18668"/>
    <cellStyle name="Input 2 2 2 5 6" xfId="18669"/>
    <cellStyle name="Input 2 2 2 6" xfId="18670"/>
    <cellStyle name="Input 2 2 2 6 2" xfId="18671"/>
    <cellStyle name="Input 2 2 2 6 2 2" xfId="18672"/>
    <cellStyle name="Input 2 2 2 6 2 3" xfId="18673"/>
    <cellStyle name="Input 2 2 2 6 2 4" xfId="18674"/>
    <cellStyle name="Input 2 2 2 6 2 5" xfId="18675"/>
    <cellStyle name="Input 2 2 2 6 3" xfId="18676"/>
    <cellStyle name="Input 2 2 2 6 4" xfId="18677"/>
    <cellStyle name="Input 2 2 2 6 5" xfId="18678"/>
    <cellStyle name="Input 2 2 2 6 6" xfId="18679"/>
    <cellStyle name="Input 2 2 2 7" xfId="18680"/>
    <cellStyle name="Input 2 2 2 7 2" xfId="18681"/>
    <cellStyle name="Input 2 2 2 7 2 2" xfId="18682"/>
    <cellStyle name="Input 2 2 2 7 2 3" xfId="18683"/>
    <cellStyle name="Input 2 2 2 7 2 4" xfId="18684"/>
    <cellStyle name="Input 2 2 2 7 2 5" xfId="18685"/>
    <cellStyle name="Input 2 2 2 7 3" xfId="18686"/>
    <cellStyle name="Input 2 2 2 7 4" xfId="18687"/>
    <cellStyle name="Input 2 2 2 7 5" xfId="18688"/>
    <cellStyle name="Input 2 2 2 7 6" xfId="18689"/>
    <cellStyle name="Input 2 2 2 8" xfId="18690"/>
    <cellStyle name="Input 2 2 2 8 2" xfId="18691"/>
    <cellStyle name="Input 2 2 2 8 3" xfId="18692"/>
    <cellStyle name="Input 2 2 2 8 4" xfId="18693"/>
    <cellStyle name="Input 2 2 2 8 5" xfId="18694"/>
    <cellStyle name="Input 2 2 2 9" xfId="18695"/>
    <cellStyle name="Input 2 2 3" xfId="18696"/>
    <cellStyle name="Input 2 2 3 10" xfId="18697"/>
    <cellStyle name="Input 2 2 3 11" xfId="18698"/>
    <cellStyle name="Input 2 2 3 2" xfId="18699"/>
    <cellStyle name="Input 2 2 3 2 10" xfId="18700"/>
    <cellStyle name="Input 2 2 3 2 2" xfId="18701"/>
    <cellStyle name="Input 2 2 3 2 2 2" xfId="18702"/>
    <cellStyle name="Input 2 2 3 2 2 2 2" xfId="18703"/>
    <cellStyle name="Input 2 2 3 2 2 2 3" xfId="18704"/>
    <cellStyle name="Input 2 2 3 2 2 2 4" xfId="18705"/>
    <cellStyle name="Input 2 2 3 2 2 2 5" xfId="18706"/>
    <cellStyle name="Input 2 2 3 2 2 3" xfId="18707"/>
    <cellStyle name="Input 2 2 3 2 2 4" xfId="18708"/>
    <cellStyle name="Input 2 2 3 2 2 5" xfId="18709"/>
    <cellStyle name="Input 2 2 3 2 2 6" xfId="18710"/>
    <cellStyle name="Input 2 2 3 2 3" xfId="18711"/>
    <cellStyle name="Input 2 2 3 2 3 2" xfId="18712"/>
    <cellStyle name="Input 2 2 3 2 3 2 2" xfId="18713"/>
    <cellStyle name="Input 2 2 3 2 3 2 3" xfId="18714"/>
    <cellStyle name="Input 2 2 3 2 3 2 4" xfId="18715"/>
    <cellStyle name="Input 2 2 3 2 3 2 5" xfId="18716"/>
    <cellStyle name="Input 2 2 3 2 3 3" xfId="18717"/>
    <cellStyle name="Input 2 2 3 2 3 4" xfId="18718"/>
    <cellStyle name="Input 2 2 3 2 3 5" xfId="18719"/>
    <cellStyle name="Input 2 2 3 2 3 6" xfId="18720"/>
    <cellStyle name="Input 2 2 3 2 4" xfId="18721"/>
    <cellStyle name="Input 2 2 3 2 4 2" xfId="18722"/>
    <cellStyle name="Input 2 2 3 2 4 2 2" xfId="18723"/>
    <cellStyle name="Input 2 2 3 2 4 2 3" xfId="18724"/>
    <cellStyle name="Input 2 2 3 2 4 2 4" xfId="18725"/>
    <cellStyle name="Input 2 2 3 2 4 2 5" xfId="18726"/>
    <cellStyle name="Input 2 2 3 2 4 3" xfId="18727"/>
    <cellStyle name="Input 2 2 3 2 4 4" xfId="18728"/>
    <cellStyle name="Input 2 2 3 2 4 5" xfId="18729"/>
    <cellStyle name="Input 2 2 3 2 4 6" xfId="18730"/>
    <cellStyle name="Input 2 2 3 2 5" xfId="18731"/>
    <cellStyle name="Input 2 2 3 2 5 2" xfId="18732"/>
    <cellStyle name="Input 2 2 3 2 5 2 2" xfId="18733"/>
    <cellStyle name="Input 2 2 3 2 5 2 3" xfId="18734"/>
    <cellStyle name="Input 2 2 3 2 5 2 4" xfId="18735"/>
    <cellStyle name="Input 2 2 3 2 5 2 5" xfId="18736"/>
    <cellStyle name="Input 2 2 3 2 5 3" xfId="18737"/>
    <cellStyle name="Input 2 2 3 2 5 4" xfId="18738"/>
    <cellStyle name="Input 2 2 3 2 5 5" xfId="18739"/>
    <cellStyle name="Input 2 2 3 2 5 6" xfId="18740"/>
    <cellStyle name="Input 2 2 3 2 6" xfId="18741"/>
    <cellStyle name="Input 2 2 3 2 6 2" xfId="18742"/>
    <cellStyle name="Input 2 2 3 2 6 3" xfId="18743"/>
    <cellStyle name="Input 2 2 3 2 6 4" xfId="18744"/>
    <cellStyle name="Input 2 2 3 2 6 5" xfId="18745"/>
    <cellStyle name="Input 2 2 3 2 7" xfId="18746"/>
    <cellStyle name="Input 2 2 3 2 8" xfId="18747"/>
    <cellStyle name="Input 2 2 3 2 9" xfId="18748"/>
    <cellStyle name="Input 2 2 3 3" xfId="18749"/>
    <cellStyle name="Input 2 2 3 3 10" xfId="18750"/>
    <cellStyle name="Input 2 2 3 3 2" xfId="18751"/>
    <cellStyle name="Input 2 2 3 3 2 2" xfId="18752"/>
    <cellStyle name="Input 2 2 3 3 2 2 2" xfId="18753"/>
    <cellStyle name="Input 2 2 3 3 2 2 3" xfId="18754"/>
    <cellStyle name="Input 2 2 3 3 2 2 4" xfId="18755"/>
    <cellStyle name="Input 2 2 3 3 2 2 5" xfId="18756"/>
    <cellStyle name="Input 2 2 3 3 2 3" xfId="18757"/>
    <cellStyle name="Input 2 2 3 3 2 4" xfId="18758"/>
    <cellStyle name="Input 2 2 3 3 2 5" xfId="18759"/>
    <cellStyle name="Input 2 2 3 3 2 6" xfId="18760"/>
    <cellStyle name="Input 2 2 3 3 3" xfId="18761"/>
    <cellStyle name="Input 2 2 3 3 3 2" xfId="18762"/>
    <cellStyle name="Input 2 2 3 3 3 2 2" xfId="18763"/>
    <cellStyle name="Input 2 2 3 3 3 2 3" xfId="18764"/>
    <cellStyle name="Input 2 2 3 3 3 2 4" xfId="18765"/>
    <cellStyle name="Input 2 2 3 3 3 2 5" xfId="18766"/>
    <cellStyle name="Input 2 2 3 3 3 3" xfId="18767"/>
    <cellStyle name="Input 2 2 3 3 3 4" xfId="18768"/>
    <cellStyle name="Input 2 2 3 3 3 5" xfId="18769"/>
    <cellStyle name="Input 2 2 3 3 3 6" xfId="18770"/>
    <cellStyle name="Input 2 2 3 3 4" xfId="18771"/>
    <cellStyle name="Input 2 2 3 3 4 2" xfId="18772"/>
    <cellStyle name="Input 2 2 3 3 4 2 2" xfId="18773"/>
    <cellStyle name="Input 2 2 3 3 4 2 3" xfId="18774"/>
    <cellStyle name="Input 2 2 3 3 4 2 4" xfId="18775"/>
    <cellStyle name="Input 2 2 3 3 4 2 5" xfId="18776"/>
    <cellStyle name="Input 2 2 3 3 4 3" xfId="18777"/>
    <cellStyle name="Input 2 2 3 3 4 4" xfId="18778"/>
    <cellStyle name="Input 2 2 3 3 4 5" xfId="18779"/>
    <cellStyle name="Input 2 2 3 3 4 6" xfId="18780"/>
    <cellStyle name="Input 2 2 3 3 5" xfId="18781"/>
    <cellStyle name="Input 2 2 3 3 5 2" xfId="18782"/>
    <cellStyle name="Input 2 2 3 3 5 2 2" xfId="18783"/>
    <cellStyle name="Input 2 2 3 3 5 2 3" xfId="18784"/>
    <cellStyle name="Input 2 2 3 3 5 2 4" xfId="18785"/>
    <cellStyle name="Input 2 2 3 3 5 2 5" xfId="18786"/>
    <cellStyle name="Input 2 2 3 3 5 3" xfId="18787"/>
    <cellStyle name="Input 2 2 3 3 5 4" xfId="18788"/>
    <cellStyle name="Input 2 2 3 3 5 5" xfId="18789"/>
    <cellStyle name="Input 2 2 3 3 5 6" xfId="18790"/>
    <cellStyle name="Input 2 2 3 3 6" xfId="18791"/>
    <cellStyle name="Input 2 2 3 3 6 2" xfId="18792"/>
    <cellStyle name="Input 2 2 3 3 6 3" xfId="18793"/>
    <cellStyle name="Input 2 2 3 3 6 4" xfId="18794"/>
    <cellStyle name="Input 2 2 3 3 6 5" xfId="18795"/>
    <cellStyle name="Input 2 2 3 3 7" xfId="18796"/>
    <cellStyle name="Input 2 2 3 3 8" xfId="18797"/>
    <cellStyle name="Input 2 2 3 3 9" xfId="18798"/>
    <cellStyle name="Input 2 2 3 4" xfId="18799"/>
    <cellStyle name="Input 2 2 3 4 2" xfId="18800"/>
    <cellStyle name="Input 2 2 3 4 2 2" xfId="18801"/>
    <cellStyle name="Input 2 2 3 4 2 3" xfId="18802"/>
    <cellStyle name="Input 2 2 3 4 2 4" xfId="18803"/>
    <cellStyle name="Input 2 2 3 4 2 5" xfId="18804"/>
    <cellStyle name="Input 2 2 3 4 3" xfId="18805"/>
    <cellStyle name="Input 2 2 3 4 4" xfId="18806"/>
    <cellStyle name="Input 2 2 3 4 5" xfId="18807"/>
    <cellStyle name="Input 2 2 3 4 6" xfId="18808"/>
    <cellStyle name="Input 2 2 3 5" xfId="18809"/>
    <cellStyle name="Input 2 2 3 5 2" xfId="18810"/>
    <cellStyle name="Input 2 2 3 5 2 2" xfId="18811"/>
    <cellStyle name="Input 2 2 3 5 2 3" xfId="18812"/>
    <cellStyle name="Input 2 2 3 5 2 4" xfId="18813"/>
    <cellStyle name="Input 2 2 3 5 2 5" xfId="18814"/>
    <cellStyle name="Input 2 2 3 5 3" xfId="18815"/>
    <cellStyle name="Input 2 2 3 5 4" xfId="18816"/>
    <cellStyle name="Input 2 2 3 5 5" xfId="18817"/>
    <cellStyle name="Input 2 2 3 5 6" xfId="18818"/>
    <cellStyle name="Input 2 2 3 6" xfId="18819"/>
    <cellStyle name="Input 2 2 3 6 2" xfId="18820"/>
    <cellStyle name="Input 2 2 3 6 2 2" xfId="18821"/>
    <cellStyle name="Input 2 2 3 6 2 3" xfId="18822"/>
    <cellStyle name="Input 2 2 3 6 2 4" xfId="18823"/>
    <cellStyle name="Input 2 2 3 6 2 5" xfId="18824"/>
    <cellStyle name="Input 2 2 3 6 3" xfId="18825"/>
    <cellStyle name="Input 2 2 3 6 4" xfId="18826"/>
    <cellStyle name="Input 2 2 3 6 5" xfId="18827"/>
    <cellStyle name="Input 2 2 3 6 6" xfId="18828"/>
    <cellStyle name="Input 2 2 3 7" xfId="18829"/>
    <cellStyle name="Input 2 2 3 7 2" xfId="18830"/>
    <cellStyle name="Input 2 2 3 7 3" xfId="18831"/>
    <cellStyle name="Input 2 2 3 7 4" xfId="18832"/>
    <cellStyle name="Input 2 2 3 7 5" xfId="18833"/>
    <cellStyle name="Input 2 2 3 8" xfId="18834"/>
    <cellStyle name="Input 2 2 3 9" xfId="18835"/>
    <cellStyle name="Input 2 2 4" xfId="18836"/>
    <cellStyle name="Input 2 2 4 10" xfId="18837"/>
    <cellStyle name="Input 2 2 4 11" xfId="18838"/>
    <cellStyle name="Input 2 2 4 2" xfId="18839"/>
    <cellStyle name="Input 2 2 4 2 10" xfId="18840"/>
    <cellStyle name="Input 2 2 4 2 2" xfId="18841"/>
    <cellStyle name="Input 2 2 4 2 2 2" xfId="18842"/>
    <cellStyle name="Input 2 2 4 2 2 2 2" xfId="18843"/>
    <cellStyle name="Input 2 2 4 2 2 2 3" xfId="18844"/>
    <cellStyle name="Input 2 2 4 2 2 2 4" xfId="18845"/>
    <cellStyle name="Input 2 2 4 2 2 2 5" xfId="18846"/>
    <cellStyle name="Input 2 2 4 2 2 3" xfId="18847"/>
    <cellStyle name="Input 2 2 4 2 2 4" xfId="18848"/>
    <cellStyle name="Input 2 2 4 2 2 5" xfId="18849"/>
    <cellStyle name="Input 2 2 4 2 2 6" xfId="18850"/>
    <cellStyle name="Input 2 2 4 2 3" xfId="18851"/>
    <cellStyle name="Input 2 2 4 2 3 2" xfId="18852"/>
    <cellStyle name="Input 2 2 4 2 3 2 2" xfId="18853"/>
    <cellStyle name="Input 2 2 4 2 3 2 3" xfId="18854"/>
    <cellStyle name="Input 2 2 4 2 3 2 4" xfId="18855"/>
    <cellStyle name="Input 2 2 4 2 3 2 5" xfId="18856"/>
    <cellStyle name="Input 2 2 4 2 3 3" xfId="18857"/>
    <cellStyle name="Input 2 2 4 2 3 4" xfId="18858"/>
    <cellStyle name="Input 2 2 4 2 3 5" xfId="18859"/>
    <cellStyle name="Input 2 2 4 2 3 6" xfId="18860"/>
    <cellStyle name="Input 2 2 4 2 4" xfId="18861"/>
    <cellStyle name="Input 2 2 4 2 4 2" xfId="18862"/>
    <cellStyle name="Input 2 2 4 2 4 2 2" xfId="18863"/>
    <cellStyle name="Input 2 2 4 2 4 2 3" xfId="18864"/>
    <cellStyle name="Input 2 2 4 2 4 2 4" xfId="18865"/>
    <cellStyle name="Input 2 2 4 2 4 2 5" xfId="18866"/>
    <cellStyle name="Input 2 2 4 2 4 3" xfId="18867"/>
    <cellStyle name="Input 2 2 4 2 4 4" xfId="18868"/>
    <cellStyle name="Input 2 2 4 2 4 5" xfId="18869"/>
    <cellStyle name="Input 2 2 4 2 4 6" xfId="18870"/>
    <cellStyle name="Input 2 2 4 2 5" xfId="18871"/>
    <cellStyle name="Input 2 2 4 2 5 2" xfId="18872"/>
    <cellStyle name="Input 2 2 4 2 5 2 2" xfId="18873"/>
    <cellStyle name="Input 2 2 4 2 5 2 3" xfId="18874"/>
    <cellStyle name="Input 2 2 4 2 5 2 4" xfId="18875"/>
    <cellStyle name="Input 2 2 4 2 5 2 5" xfId="18876"/>
    <cellStyle name="Input 2 2 4 2 5 3" xfId="18877"/>
    <cellStyle name="Input 2 2 4 2 5 4" xfId="18878"/>
    <cellStyle name="Input 2 2 4 2 5 5" xfId="18879"/>
    <cellStyle name="Input 2 2 4 2 5 6" xfId="18880"/>
    <cellStyle name="Input 2 2 4 2 6" xfId="18881"/>
    <cellStyle name="Input 2 2 4 2 6 2" xfId="18882"/>
    <cellStyle name="Input 2 2 4 2 6 3" xfId="18883"/>
    <cellStyle name="Input 2 2 4 2 6 4" xfId="18884"/>
    <cellStyle name="Input 2 2 4 2 6 5" xfId="18885"/>
    <cellStyle name="Input 2 2 4 2 7" xfId="18886"/>
    <cellStyle name="Input 2 2 4 2 8" xfId="18887"/>
    <cellStyle name="Input 2 2 4 2 9" xfId="18888"/>
    <cellStyle name="Input 2 2 4 3" xfId="18889"/>
    <cellStyle name="Input 2 2 4 3 10" xfId="18890"/>
    <cellStyle name="Input 2 2 4 3 2" xfId="18891"/>
    <cellStyle name="Input 2 2 4 3 2 2" xfId="18892"/>
    <cellStyle name="Input 2 2 4 3 2 2 2" xfId="18893"/>
    <cellStyle name="Input 2 2 4 3 2 2 3" xfId="18894"/>
    <cellStyle name="Input 2 2 4 3 2 2 4" xfId="18895"/>
    <cellStyle name="Input 2 2 4 3 2 2 5" xfId="18896"/>
    <cellStyle name="Input 2 2 4 3 2 3" xfId="18897"/>
    <cellStyle name="Input 2 2 4 3 2 4" xfId="18898"/>
    <cellStyle name="Input 2 2 4 3 2 5" xfId="18899"/>
    <cellStyle name="Input 2 2 4 3 2 6" xfId="18900"/>
    <cellStyle name="Input 2 2 4 3 3" xfId="18901"/>
    <cellStyle name="Input 2 2 4 3 3 2" xfId="18902"/>
    <cellStyle name="Input 2 2 4 3 3 2 2" xfId="18903"/>
    <cellStyle name="Input 2 2 4 3 3 2 3" xfId="18904"/>
    <cellStyle name="Input 2 2 4 3 3 2 4" xfId="18905"/>
    <cellStyle name="Input 2 2 4 3 3 2 5" xfId="18906"/>
    <cellStyle name="Input 2 2 4 3 3 3" xfId="18907"/>
    <cellStyle name="Input 2 2 4 3 3 4" xfId="18908"/>
    <cellStyle name="Input 2 2 4 3 3 5" xfId="18909"/>
    <cellStyle name="Input 2 2 4 3 3 6" xfId="18910"/>
    <cellStyle name="Input 2 2 4 3 4" xfId="18911"/>
    <cellStyle name="Input 2 2 4 3 4 2" xfId="18912"/>
    <cellStyle name="Input 2 2 4 3 4 2 2" xfId="18913"/>
    <cellStyle name="Input 2 2 4 3 4 2 3" xfId="18914"/>
    <cellStyle name="Input 2 2 4 3 4 2 4" xfId="18915"/>
    <cellStyle name="Input 2 2 4 3 4 2 5" xfId="18916"/>
    <cellStyle name="Input 2 2 4 3 4 3" xfId="18917"/>
    <cellStyle name="Input 2 2 4 3 4 4" xfId="18918"/>
    <cellStyle name="Input 2 2 4 3 4 5" xfId="18919"/>
    <cellStyle name="Input 2 2 4 3 4 6" xfId="18920"/>
    <cellStyle name="Input 2 2 4 3 5" xfId="18921"/>
    <cellStyle name="Input 2 2 4 3 5 2" xfId="18922"/>
    <cellStyle name="Input 2 2 4 3 5 2 2" xfId="18923"/>
    <cellStyle name="Input 2 2 4 3 5 2 3" xfId="18924"/>
    <cellStyle name="Input 2 2 4 3 5 2 4" xfId="18925"/>
    <cellStyle name="Input 2 2 4 3 5 2 5" xfId="18926"/>
    <cellStyle name="Input 2 2 4 3 5 3" xfId="18927"/>
    <cellStyle name="Input 2 2 4 3 5 4" xfId="18928"/>
    <cellStyle name="Input 2 2 4 3 5 5" xfId="18929"/>
    <cellStyle name="Input 2 2 4 3 5 6" xfId="18930"/>
    <cellStyle name="Input 2 2 4 3 6" xfId="18931"/>
    <cellStyle name="Input 2 2 4 3 6 2" xfId="18932"/>
    <cellStyle name="Input 2 2 4 3 6 3" xfId="18933"/>
    <cellStyle name="Input 2 2 4 3 6 4" xfId="18934"/>
    <cellStyle name="Input 2 2 4 3 6 5" xfId="18935"/>
    <cellStyle name="Input 2 2 4 3 7" xfId="18936"/>
    <cellStyle name="Input 2 2 4 3 8" xfId="18937"/>
    <cellStyle name="Input 2 2 4 3 9" xfId="18938"/>
    <cellStyle name="Input 2 2 4 4" xfId="18939"/>
    <cellStyle name="Input 2 2 4 4 2" xfId="18940"/>
    <cellStyle name="Input 2 2 4 4 2 2" xfId="18941"/>
    <cellStyle name="Input 2 2 4 4 2 3" xfId="18942"/>
    <cellStyle name="Input 2 2 4 4 2 4" xfId="18943"/>
    <cellStyle name="Input 2 2 4 4 2 5" xfId="18944"/>
    <cellStyle name="Input 2 2 4 4 3" xfId="18945"/>
    <cellStyle name="Input 2 2 4 4 4" xfId="18946"/>
    <cellStyle name="Input 2 2 4 4 5" xfId="18947"/>
    <cellStyle name="Input 2 2 4 4 6" xfId="18948"/>
    <cellStyle name="Input 2 2 4 5" xfId="18949"/>
    <cellStyle name="Input 2 2 4 5 2" xfId="18950"/>
    <cellStyle name="Input 2 2 4 5 2 2" xfId="18951"/>
    <cellStyle name="Input 2 2 4 5 2 3" xfId="18952"/>
    <cellStyle name="Input 2 2 4 5 2 4" xfId="18953"/>
    <cellStyle name="Input 2 2 4 5 2 5" xfId="18954"/>
    <cellStyle name="Input 2 2 4 5 3" xfId="18955"/>
    <cellStyle name="Input 2 2 4 5 4" xfId="18956"/>
    <cellStyle name="Input 2 2 4 5 5" xfId="18957"/>
    <cellStyle name="Input 2 2 4 5 6" xfId="18958"/>
    <cellStyle name="Input 2 2 4 6" xfId="18959"/>
    <cellStyle name="Input 2 2 4 6 2" xfId="18960"/>
    <cellStyle name="Input 2 2 4 6 2 2" xfId="18961"/>
    <cellStyle name="Input 2 2 4 6 2 3" xfId="18962"/>
    <cellStyle name="Input 2 2 4 6 2 4" xfId="18963"/>
    <cellStyle name="Input 2 2 4 6 2 5" xfId="18964"/>
    <cellStyle name="Input 2 2 4 6 3" xfId="18965"/>
    <cellStyle name="Input 2 2 4 6 4" xfId="18966"/>
    <cellStyle name="Input 2 2 4 6 5" xfId="18967"/>
    <cellStyle name="Input 2 2 4 6 6" xfId="18968"/>
    <cellStyle name="Input 2 2 4 7" xfId="18969"/>
    <cellStyle name="Input 2 2 4 7 2" xfId="18970"/>
    <cellStyle name="Input 2 2 4 7 3" xfId="18971"/>
    <cellStyle name="Input 2 2 4 7 4" xfId="18972"/>
    <cellStyle name="Input 2 2 4 7 5" xfId="18973"/>
    <cellStyle name="Input 2 2 4 8" xfId="18974"/>
    <cellStyle name="Input 2 2 4 9" xfId="18975"/>
    <cellStyle name="Input 2 2 5" xfId="18976"/>
    <cellStyle name="Input 2 2 5 10" xfId="18977"/>
    <cellStyle name="Input 2 2 5 11" xfId="18978"/>
    <cellStyle name="Input 2 2 5 2" xfId="18979"/>
    <cellStyle name="Input 2 2 5 2 10" xfId="18980"/>
    <cellStyle name="Input 2 2 5 2 2" xfId="18981"/>
    <cellStyle name="Input 2 2 5 2 2 2" xfId="18982"/>
    <cellStyle name="Input 2 2 5 2 2 2 2" xfId="18983"/>
    <cellStyle name="Input 2 2 5 2 2 2 3" xfId="18984"/>
    <cellStyle name="Input 2 2 5 2 2 2 4" xfId="18985"/>
    <cellStyle name="Input 2 2 5 2 2 2 5" xfId="18986"/>
    <cellStyle name="Input 2 2 5 2 2 3" xfId="18987"/>
    <cellStyle name="Input 2 2 5 2 2 4" xfId="18988"/>
    <cellStyle name="Input 2 2 5 2 2 5" xfId="18989"/>
    <cellStyle name="Input 2 2 5 2 2 6" xfId="18990"/>
    <cellStyle name="Input 2 2 5 2 3" xfId="18991"/>
    <cellStyle name="Input 2 2 5 2 3 2" xfId="18992"/>
    <cellStyle name="Input 2 2 5 2 3 2 2" xfId="18993"/>
    <cellStyle name="Input 2 2 5 2 3 2 3" xfId="18994"/>
    <cellStyle name="Input 2 2 5 2 3 2 4" xfId="18995"/>
    <cellStyle name="Input 2 2 5 2 3 2 5" xfId="18996"/>
    <cellStyle name="Input 2 2 5 2 3 3" xfId="18997"/>
    <cellStyle name="Input 2 2 5 2 3 4" xfId="18998"/>
    <cellStyle name="Input 2 2 5 2 3 5" xfId="18999"/>
    <cellStyle name="Input 2 2 5 2 3 6" xfId="19000"/>
    <cellStyle name="Input 2 2 5 2 4" xfId="19001"/>
    <cellStyle name="Input 2 2 5 2 4 2" xfId="19002"/>
    <cellStyle name="Input 2 2 5 2 4 2 2" xfId="19003"/>
    <cellStyle name="Input 2 2 5 2 4 2 3" xfId="19004"/>
    <cellStyle name="Input 2 2 5 2 4 2 4" xfId="19005"/>
    <cellStyle name="Input 2 2 5 2 4 2 5" xfId="19006"/>
    <cellStyle name="Input 2 2 5 2 4 3" xfId="19007"/>
    <cellStyle name="Input 2 2 5 2 4 4" xfId="19008"/>
    <cellStyle name="Input 2 2 5 2 4 5" xfId="19009"/>
    <cellStyle name="Input 2 2 5 2 4 6" xfId="19010"/>
    <cellStyle name="Input 2 2 5 2 5" xfId="19011"/>
    <cellStyle name="Input 2 2 5 2 5 2" xfId="19012"/>
    <cellStyle name="Input 2 2 5 2 5 2 2" xfId="19013"/>
    <cellStyle name="Input 2 2 5 2 5 2 3" xfId="19014"/>
    <cellStyle name="Input 2 2 5 2 5 2 4" xfId="19015"/>
    <cellStyle name="Input 2 2 5 2 5 2 5" xfId="19016"/>
    <cellStyle name="Input 2 2 5 2 5 3" xfId="19017"/>
    <cellStyle name="Input 2 2 5 2 5 4" xfId="19018"/>
    <cellStyle name="Input 2 2 5 2 5 5" xfId="19019"/>
    <cellStyle name="Input 2 2 5 2 5 6" xfId="19020"/>
    <cellStyle name="Input 2 2 5 2 6" xfId="19021"/>
    <cellStyle name="Input 2 2 5 2 6 2" xfId="19022"/>
    <cellStyle name="Input 2 2 5 2 6 3" xfId="19023"/>
    <cellStyle name="Input 2 2 5 2 6 4" xfId="19024"/>
    <cellStyle name="Input 2 2 5 2 6 5" xfId="19025"/>
    <cellStyle name="Input 2 2 5 2 7" xfId="19026"/>
    <cellStyle name="Input 2 2 5 2 8" xfId="19027"/>
    <cellStyle name="Input 2 2 5 2 9" xfId="19028"/>
    <cellStyle name="Input 2 2 5 3" xfId="19029"/>
    <cellStyle name="Input 2 2 5 3 10" xfId="19030"/>
    <cellStyle name="Input 2 2 5 3 2" xfId="19031"/>
    <cellStyle name="Input 2 2 5 3 2 2" xfId="19032"/>
    <cellStyle name="Input 2 2 5 3 2 2 2" xfId="19033"/>
    <cellStyle name="Input 2 2 5 3 2 2 3" xfId="19034"/>
    <cellStyle name="Input 2 2 5 3 2 2 4" xfId="19035"/>
    <cellStyle name="Input 2 2 5 3 2 2 5" xfId="19036"/>
    <cellStyle name="Input 2 2 5 3 2 3" xfId="19037"/>
    <cellStyle name="Input 2 2 5 3 2 4" xfId="19038"/>
    <cellStyle name="Input 2 2 5 3 2 5" xfId="19039"/>
    <cellStyle name="Input 2 2 5 3 2 6" xfId="19040"/>
    <cellStyle name="Input 2 2 5 3 3" xfId="19041"/>
    <cellStyle name="Input 2 2 5 3 3 2" xfId="19042"/>
    <cellStyle name="Input 2 2 5 3 3 2 2" xfId="19043"/>
    <cellStyle name="Input 2 2 5 3 3 2 3" xfId="19044"/>
    <cellStyle name="Input 2 2 5 3 3 2 4" xfId="19045"/>
    <cellStyle name="Input 2 2 5 3 3 2 5" xfId="19046"/>
    <cellStyle name="Input 2 2 5 3 3 3" xfId="19047"/>
    <cellStyle name="Input 2 2 5 3 3 4" xfId="19048"/>
    <cellStyle name="Input 2 2 5 3 3 5" xfId="19049"/>
    <cellStyle name="Input 2 2 5 3 3 6" xfId="19050"/>
    <cellStyle name="Input 2 2 5 3 4" xfId="19051"/>
    <cellStyle name="Input 2 2 5 3 4 2" xfId="19052"/>
    <cellStyle name="Input 2 2 5 3 4 2 2" xfId="19053"/>
    <cellStyle name="Input 2 2 5 3 4 2 3" xfId="19054"/>
    <cellStyle name="Input 2 2 5 3 4 2 4" xfId="19055"/>
    <cellStyle name="Input 2 2 5 3 4 2 5" xfId="19056"/>
    <cellStyle name="Input 2 2 5 3 4 3" xfId="19057"/>
    <cellStyle name="Input 2 2 5 3 4 4" xfId="19058"/>
    <cellStyle name="Input 2 2 5 3 4 5" xfId="19059"/>
    <cellStyle name="Input 2 2 5 3 4 6" xfId="19060"/>
    <cellStyle name="Input 2 2 5 3 5" xfId="19061"/>
    <cellStyle name="Input 2 2 5 3 5 2" xfId="19062"/>
    <cellStyle name="Input 2 2 5 3 5 2 2" xfId="19063"/>
    <cellStyle name="Input 2 2 5 3 5 2 3" xfId="19064"/>
    <cellStyle name="Input 2 2 5 3 5 2 4" xfId="19065"/>
    <cellStyle name="Input 2 2 5 3 5 2 5" xfId="19066"/>
    <cellStyle name="Input 2 2 5 3 5 3" xfId="19067"/>
    <cellStyle name="Input 2 2 5 3 5 4" xfId="19068"/>
    <cellStyle name="Input 2 2 5 3 5 5" xfId="19069"/>
    <cellStyle name="Input 2 2 5 3 5 6" xfId="19070"/>
    <cellStyle name="Input 2 2 5 3 6" xfId="19071"/>
    <cellStyle name="Input 2 2 5 3 6 2" xfId="19072"/>
    <cellStyle name="Input 2 2 5 3 6 3" xfId="19073"/>
    <cellStyle name="Input 2 2 5 3 6 4" xfId="19074"/>
    <cellStyle name="Input 2 2 5 3 6 5" xfId="19075"/>
    <cellStyle name="Input 2 2 5 3 7" xfId="19076"/>
    <cellStyle name="Input 2 2 5 3 8" xfId="19077"/>
    <cellStyle name="Input 2 2 5 3 9" xfId="19078"/>
    <cellStyle name="Input 2 2 5 4" xfId="19079"/>
    <cellStyle name="Input 2 2 5 4 2" xfId="19080"/>
    <cellStyle name="Input 2 2 5 4 2 2" xfId="19081"/>
    <cellStyle name="Input 2 2 5 4 2 3" xfId="19082"/>
    <cellStyle name="Input 2 2 5 4 2 4" xfId="19083"/>
    <cellStyle name="Input 2 2 5 4 2 5" xfId="19084"/>
    <cellStyle name="Input 2 2 5 4 3" xfId="19085"/>
    <cellStyle name="Input 2 2 5 4 4" xfId="19086"/>
    <cellStyle name="Input 2 2 5 4 5" xfId="19087"/>
    <cellStyle name="Input 2 2 5 4 6" xfId="19088"/>
    <cellStyle name="Input 2 2 5 5" xfId="19089"/>
    <cellStyle name="Input 2 2 5 5 2" xfId="19090"/>
    <cellStyle name="Input 2 2 5 5 2 2" xfId="19091"/>
    <cellStyle name="Input 2 2 5 5 2 3" xfId="19092"/>
    <cellStyle name="Input 2 2 5 5 2 4" xfId="19093"/>
    <cellStyle name="Input 2 2 5 5 2 5" xfId="19094"/>
    <cellStyle name="Input 2 2 5 5 3" xfId="19095"/>
    <cellStyle name="Input 2 2 5 5 4" xfId="19096"/>
    <cellStyle name="Input 2 2 5 5 5" xfId="19097"/>
    <cellStyle name="Input 2 2 5 5 6" xfId="19098"/>
    <cellStyle name="Input 2 2 5 6" xfId="19099"/>
    <cellStyle name="Input 2 2 5 6 2" xfId="19100"/>
    <cellStyle name="Input 2 2 5 6 2 2" xfId="19101"/>
    <cellStyle name="Input 2 2 5 6 2 3" xfId="19102"/>
    <cellStyle name="Input 2 2 5 6 2 4" xfId="19103"/>
    <cellStyle name="Input 2 2 5 6 2 5" xfId="19104"/>
    <cellStyle name="Input 2 2 5 6 3" xfId="19105"/>
    <cellStyle name="Input 2 2 5 6 4" xfId="19106"/>
    <cellStyle name="Input 2 2 5 6 5" xfId="19107"/>
    <cellStyle name="Input 2 2 5 6 6" xfId="19108"/>
    <cellStyle name="Input 2 2 5 7" xfId="19109"/>
    <cellStyle name="Input 2 2 5 7 2" xfId="19110"/>
    <cellStyle name="Input 2 2 5 7 3" xfId="19111"/>
    <cellStyle name="Input 2 2 5 7 4" xfId="19112"/>
    <cellStyle name="Input 2 2 5 7 5" xfId="19113"/>
    <cellStyle name="Input 2 2 5 8" xfId="19114"/>
    <cellStyle name="Input 2 2 5 9" xfId="19115"/>
    <cellStyle name="Input 2 2 6" xfId="19116"/>
    <cellStyle name="Input 2 2 6 10" xfId="19117"/>
    <cellStyle name="Input 2 2 6 11" xfId="19118"/>
    <cellStyle name="Input 2 2 6 2" xfId="19119"/>
    <cellStyle name="Input 2 2 6 2 10" xfId="19120"/>
    <cellStyle name="Input 2 2 6 2 2" xfId="19121"/>
    <cellStyle name="Input 2 2 6 2 2 2" xfId="19122"/>
    <cellStyle name="Input 2 2 6 2 2 2 2" xfId="19123"/>
    <cellStyle name="Input 2 2 6 2 2 2 3" xfId="19124"/>
    <cellStyle name="Input 2 2 6 2 2 2 4" xfId="19125"/>
    <cellStyle name="Input 2 2 6 2 2 2 5" xfId="19126"/>
    <cellStyle name="Input 2 2 6 2 2 3" xfId="19127"/>
    <cellStyle name="Input 2 2 6 2 2 4" xfId="19128"/>
    <cellStyle name="Input 2 2 6 2 2 5" xfId="19129"/>
    <cellStyle name="Input 2 2 6 2 2 6" xfId="19130"/>
    <cellStyle name="Input 2 2 6 2 3" xfId="19131"/>
    <cellStyle name="Input 2 2 6 2 3 2" xfId="19132"/>
    <cellStyle name="Input 2 2 6 2 3 2 2" xfId="19133"/>
    <cellStyle name="Input 2 2 6 2 3 2 3" xfId="19134"/>
    <cellStyle name="Input 2 2 6 2 3 2 4" xfId="19135"/>
    <cellStyle name="Input 2 2 6 2 3 2 5" xfId="19136"/>
    <cellStyle name="Input 2 2 6 2 3 3" xfId="19137"/>
    <cellStyle name="Input 2 2 6 2 3 4" xfId="19138"/>
    <cellStyle name="Input 2 2 6 2 3 5" xfId="19139"/>
    <cellStyle name="Input 2 2 6 2 3 6" xfId="19140"/>
    <cellStyle name="Input 2 2 6 2 4" xfId="19141"/>
    <cellStyle name="Input 2 2 6 2 4 2" xfId="19142"/>
    <cellStyle name="Input 2 2 6 2 4 2 2" xfId="19143"/>
    <cellStyle name="Input 2 2 6 2 4 2 3" xfId="19144"/>
    <cellStyle name="Input 2 2 6 2 4 2 4" xfId="19145"/>
    <cellStyle name="Input 2 2 6 2 4 2 5" xfId="19146"/>
    <cellStyle name="Input 2 2 6 2 4 3" xfId="19147"/>
    <cellStyle name="Input 2 2 6 2 4 4" xfId="19148"/>
    <cellStyle name="Input 2 2 6 2 4 5" xfId="19149"/>
    <cellStyle name="Input 2 2 6 2 4 6" xfId="19150"/>
    <cellStyle name="Input 2 2 6 2 5" xfId="19151"/>
    <cellStyle name="Input 2 2 6 2 5 2" xfId="19152"/>
    <cellStyle name="Input 2 2 6 2 5 2 2" xfId="19153"/>
    <cellStyle name="Input 2 2 6 2 5 2 3" xfId="19154"/>
    <cellStyle name="Input 2 2 6 2 5 2 4" xfId="19155"/>
    <cellStyle name="Input 2 2 6 2 5 2 5" xfId="19156"/>
    <cellStyle name="Input 2 2 6 2 5 3" xfId="19157"/>
    <cellStyle name="Input 2 2 6 2 5 4" xfId="19158"/>
    <cellStyle name="Input 2 2 6 2 5 5" xfId="19159"/>
    <cellStyle name="Input 2 2 6 2 5 6" xfId="19160"/>
    <cellStyle name="Input 2 2 6 2 6" xfId="19161"/>
    <cellStyle name="Input 2 2 6 2 6 2" xfId="19162"/>
    <cellStyle name="Input 2 2 6 2 6 3" xfId="19163"/>
    <cellStyle name="Input 2 2 6 2 6 4" xfId="19164"/>
    <cellStyle name="Input 2 2 6 2 6 5" xfId="19165"/>
    <cellStyle name="Input 2 2 6 2 7" xfId="19166"/>
    <cellStyle name="Input 2 2 6 2 8" xfId="19167"/>
    <cellStyle name="Input 2 2 6 2 9" xfId="19168"/>
    <cellStyle name="Input 2 2 6 3" xfId="19169"/>
    <cellStyle name="Input 2 2 6 3 10" xfId="19170"/>
    <cellStyle name="Input 2 2 6 3 2" xfId="19171"/>
    <cellStyle name="Input 2 2 6 3 2 2" xfId="19172"/>
    <cellStyle name="Input 2 2 6 3 2 2 2" xfId="19173"/>
    <cellStyle name="Input 2 2 6 3 2 2 3" xfId="19174"/>
    <cellStyle name="Input 2 2 6 3 2 2 4" xfId="19175"/>
    <cellStyle name="Input 2 2 6 3 2 2 5" xfId="19176"/>
    <cellStyle name="Input 2 2 6 3 2 3" xfId="19177"/>
    <cellStyle name="Input 2 2 6 3 2 4" xfId="19178"/>
    <cellStyle name="Input 2 2 6 3 2 5" xfId="19179"/>
    <cellStyle name="Input 2 2 6 3 2 6" xfId="19180"/>
    <cellStyle name="Input 2 2 6 3 3" xfId="19181"/>
    <cellStyle name="Input 2 2 6 3 3 2" xfId="19182"/>
    <cellStyle name="Input 2 2 6 3 3 2 2" xfId="19183"/>
    <cellStyle name="Input 2 2 6 3 3 2 3" xfId="19184"/>
    <cellStyle name="Input 2 2 6 3 3 2 4" xfId="19185"/>
    <cellStyle name="Input 2 2 6 3 3 2 5" xfId="19186"/>
    <cellStyle name="Input 2 2 6 3 3 3" xfId="19187"/>
    <cellStyle name="Input 2 2 6 3 3 4" xfId="19188"/>
    <cellStyle name="Input 2 2 6 3 3 5" xfId="19189"/>
    <cellStyle name="Input 2 2 6 3 3 6" xfId="19190"/>
    <cellStyle name="Input 2 2 6 3 4" xfId="19191"/>
    <cellStyle name="Input 2 2 6 3 4 2" xfId="19192"/>
    <cellStyle name="Input 2 2 6 3 4 2 2" xfId="19193"/>
    <cellStyle name="Input 2 2 6 3 4 2 3" xfId="19194"/>
    <cellStyle name="Input 2 2 6 3 4 2 4" xfId="19195"/>
    <cellStyle name="Input 2 2 6 3 4 2 5" xfId="19196"/>
    <cellStyle name="Input 2 2 6 3 4 3" xfId="19197"/>
    <cellStyle name="Input 2 2 6 3 4 4" xfId="19198"/>
    <cellStyle name="Input 2 2 6 3 4 5" xfId="19199"/>
    <cellStyle name="Input 2 2 6 3 4 6" xfId="19200"/>
    <cellStyle name="Input 2 2 6 3 5" xfId="19201"/>
    <cellStyle name="Input 2 2 6 3 5 2" xfId="19202"/>
    <cellStyle name="Input 2 2 6 3 5 2 2" xfId="19203"/>
    <cellStyle name="Input 2 2 6 3 5 2 3" xfId="19204"/>
    <cellStyle name="Input 2 2 6 3 5 2 4" xfId="19205"/>
    <cellStyle name="Input 2 2 6 3 5 2 5" xfId="19206"/>
    <cellStyle name="Input 2 2 6 3 5 3" xfId="19207"/>
    <cellStyle name="Input 2 2 6 3 5 4" xfId="19208"/>
    <cellStyle name="Input 2 2 6 3 5 5" xfId="19209"/>
    <cellStyle name="Input 2 2 6 3 5 6" xfId="19210"/>
    <cellStyle name="Input 2 2 6 3 6" xfId="19211"/>
    <cellStyle name="Input 2 2 6 3 6 2" xfId="19212"/>
    <cellStyle name="Input 2 2 6 3 6 3" xfId="19213"/>
    <cellStyle name="Input 2 2 6 3 6 4" xfId="19214"/>
    <cellStyle name="Input 2 2 6 3 6 5" xfId="19215"/>
    <cellStyle name="Input 2 2 6 3 7" xfId="19216"/>
    <cellStyle name="Input 2 2 6 3 8" xfId="19217"/>
    <cellStyle name="Input 2 2 6 3 9" xfId="19218"/>
    <cellStyle name="Input 2 2 6 4" xfId="19219"/>
    <cellStyle name="Input 2 2 6 4 2" xfId="19220"/>
    <cellStyle name="Input 2 2 6 4 2 2" xfId="19221"/>
    <cellStyle name="Input 2 2 6 4 2 3" xfId="19222"/>
    <cellStyle name="Input 2 2 6 4 2 4" xfId="19223"/>
    <cellStyle name="Input 2 2 6 4 2 5" xfId="19224"/>
    <cellStyle name="Input 2 2 6 4 3" xfId="19225"/>
    <cellStyle name="Input 2 2 6 4 4" xfId="19226"/>
    <cellStyle name="Input 2 2 6 4 5" xfId="19227"/>
    <cellStyle name="Input 2 2 6 4 6" xfId="19228"/>
    <cellStyle name="Input 2 2 6 5" xfId="19229"/>
    <cellStyle name="Input 2 2 6 5 2" xfId="19230"/>
    <cellStyle name="Input 2 2 6 5 2 2" xfId="19231"/>
    <cellStyle name="Input 2 2 6 5 2 3" xfId="19232"/>
    <cellStyle name="Input 2 2 6 5 2 4" xfId="19233"/>
    <cellStyle name="Input 2 2 6 5 2 5" xfId="19234"/>
    <cellStyle name="Input 2 2 6 5 3" xfId="19235"/>
    <cellStyle name="Input 2 2 6 5 4" xfId="19236"/>
    <cellStyle name="Input 2 2 6 5 5" xfId="19237"/>
    <cellStyle name="Input 2 2 6 5 6" xfId="19238"/>
    <cellStyle name="Input 2 2 6 6" xfId="19239"/>
    <cellStyle name="Input 2 2 6 6 2" xfId="19240"/>
    <cellStyle name="Input 2 2 6 6 2 2" xfId="19241"/>
    <cellStyle name="Input 2 2 6 6 2 3" xfId="19242"/>
    <cellStyle name="Input 2 2 6 6 2 4" xfId="19243"/>
    <cellStyle name="Input 2 2 6 6 2 5" xfId="19244"/>
    <cellStyle name="Input 2 2 6 6 3" xfId="19245"/>
    <cellStyle name="Input 2 2 6 6 4" xfId="19246"/>
    <cellStyle name="Input 2 2 6 6 5" xfId="19247"/>
    <cellStyle name="Input 2 2 6 6 6" xfId="19248"/>
    <cellStyle name="Input 2 2 6 7" xfId="19249"/>
    <cellStyle name="Input 2 2 6 7 2" xfId="19250"/>
    <cellStyle name="Input 2 2 6 7 3" xfId="19251"/>
    <cellStyle name="Input 2 2 6 7 4" xfId="19252"/>
    <cellStyle name="Input 2 2 6 7 5" xfId="19253"/>
    <cellStyle name="Input 2 2 6 8" xfId="19254"/>
    <cellStyle name="Input 2 2 6 9" xfId="19255"/>
    <cellStyle name="Input 2 2 7" xfId="19256"/>
    <cellStyle name="Input 2 2 7 10" xfId="19257"/>
    <cellStyle name="Input 2 2 7 2" xfId="19258"/>
    <cellStyle name="Input 2 2 7 2 2" xfId="19259"/>
    <cellStyle name="Input 2 2 7 2 2 2" xfId="19260"/>
    <cellStyle name="Input 2 2 7 2 2 3" xfId="19261"/>
    <cellStyle name="Input 2 2 7 2 2 4" xfId="19262"/>
    <cellStyle name="Input 2 2 7 2 2 5" xfId="19263"/>
    <cellStyle name="Input 2 2 7 2 3" xfId="19264"/>
    <cellStyle name="Input 2 2 7 2 4" xfId="19265"/>
    <cellStyle name="Input 2 2 7 2 5" xfId="19266"/>
    <cellStyle name="Input 2 2 7 2 6" xfId="19267"/>
    <cellStyle name="Input 2 2 7 3" xfId="19268"/>
    <cellStyle name="Input 2 2 7 3 2" xfId="19269"/>
    <cellStyle name="Input 2 2 7 3 2 2" xfId="19270"/>
    <cellStyle name="Input 2 2 7 3 2 3" xfId="19271"/>
    <cellStyle name="Input 2 2 7 3 2 4" xfId="19272"/>
    <cellStyle name="Input 2 2 7 3 2 5" xfId="19273"/>
    <cellStyle name="Input 2 2 7 3 3" xfId="19274"/>
    <cellStyle name="Input 2 2 7 3 4" xfId="19275"/>
    <cellStyle name="Input 2 2 7 3 5" xfId="19276"/>
    <cellStyle name="Input 2 2 7 3 6" xfId="19277"/>
    <cellStyle name="Input 2 2 7 4" xfId="19278"/>
    <cellStyle name="Input 2 2 7 4 2" xfId="19279"/>
    <cellStyle name="Input 2 2 7 4 2 2" xfId="19280"/>
    <cellStyle name="Input 2 2 7 4 2 3" xfId="19281"/>
    <cellStyle name="Input 2 2 7 4 2 4" xfId="19282"/>
    <cellStyle name="Input 2 2 7 4 2 5" xfId="19283"/>
    <cellStyle name="Input 2 2 7 4 3" xfId="19284"/>
    <cellStyle name="Input 2 2 7 4 4" xfId="19285"/>
    <cellStyle name="Input 2 2 7 4 5" xfId="19286"/>
    <cellStyle name="Input 2 2 7 4 6" xfId="19287"/>
    <cellStyle name="Input 2 2 7 5" xfId="19288"/>
    <cellStyle name="Input 2 2 7 5 2" xfId="19289"/>
    <cellStyle name="Input 2 2 7 5 2 2" xfId="19290"/>
    <cellStyle name="Input 2 2 7 5 2 3" xfId="19291"/>
    <cellStyle name="Input 2 2 7 5 2 4" xfId="19292"/>
    <cellStyle name="Input 2 2 7 5 2 5" xfId="19293"/>
    <cellStyle name="Input 2 2 7 5 3" xfId="19294"/>
    <cellStyle name="Input 2 2 7 5 4" xfId="19295"/>
    <cellStyle name="Input 2 2 7 5 5" xfId="19296"/>
    <cellStyle name="Input 2 2 7 5 6" xfId="19297"/>
    <cellStyle name="Input 2 2 7 6" xfId="19298"/>
    <cellStyle name="Input 2 2 7 6 2" xfId="19299"/>
    <cellStyle name="Input 2 2 7 6 3" xfId="19300"/>
    <cellStyle name="Input 2 2 7 6 4" xfId="19301"/>
    <cellStyle name="Input 2 2 7 6 5" xfId="19302"/>
    <cellStyle name="Input 2 2 7 7" xfId="19303"/>
    <cellStyle name="Input 2 2 7 8" xfId="19304"/>
    <cellStyle name="Input 2 2 7 9" xfId="19305"/>
    <cellStyle name="Input 2 2 8" xfId="19306"/>
    <cellStyle name="Input 2 2 8 10" xfId="19307"/>
    <cellStyle name="Input 2 2 8 2" xfId="19308"/>
    <cellStyle name="Input 2 2 8 2 2" xfId="19309"/>
    <cellStyle name="Input 2 2 8 2 2 2" xfId="19310"/>
    <cellStyle name="Input 2 2 8 2 2 3" xfId="19311"/>
    <cellStyle name="Input 2 2 8 2 2 4" xfId="19312"/>
    <cellStyle name="Input 2 2 8 2 2 5" xfId="19313"/>
    <cellStyle name="Input 2 2 8 2 3" xfId="19314"/>
    <cellStyle name="Input 2 2 8 2 4" xfId="19315"/>
    <cellStyle name="Input 2 2 8 2 5" xfId="19316"/>
    <cellStyle name="Input 2 2 8 2 6" xfId="19317"/>
    <cellStyle name="Input 2 2 8 3" xfId="19318"/>
    <cellStyle name="Input 2 2 8 3 2" xfId="19319"/>
    <cellStyle name="Input 2 2 8 3 2 2" xfId="19320"/>
    <cellStyle name="Input 2 2 8 3 2 3" xfId="19321"/>
    <cellStyle name="Input 2 2 8 3 2 4" xfId="19322"/>
    <cellStyle name="Input 2 2 8 3 2 5" xfId="19323"/>
    <cellStyle name="Input 2 2 8 3 3" xfId="19324"/>
    <cellStyle name="Input 2 2 8 3 4" xfId="19325"/>
    <cellStyle name="Input 2 2 8 3 5" xfId="19326"/>
    <cellStyle name="Input 2 2 8 3 6" xfId="19327"/>
    <cellStyle name="Input 2 2 8 4" xfId="19328"/>
    <cellStyle name="Input 2 2 8 4 2" xfId="19329"/>
    <cellStyle name="Input 2 2 8 4 2 2" xfId="19330"/>
    <cellStyle name="Input 2 2 8 4 2 3" xfId="19331"/>
    <cellStyle name="Input 2 2 8 4 2 4" xfId="19332"/>
    <cellStyle name="Input 2 2 8 4 2 5" xfId="19333"/>
    <cellStyle name="Input 2 2 8 4 3" xfId="19334"/>
    <cellStyle name="Input 2 2 8 4 4" xfId="19335"/>
    <cellStyle name="Input 2 2 8 4 5" xfId="19336"/>
    <cellStyle name="Input 2 2 8 4 6" xfId="19337"/>
    <cellStyle name="Input 2 2 8 5" xfId="19338"/>
    <cellStyle name="Input 2 2 8 5 2" xfId="19339"/>
    <cellStyle name="Input 2 2 8 5 2 2" xfId="19340"/>
    <cellStyle name="Input 2 2 8 5 2 3" xfId="19341"/>
    <cellStyle name="Input 2 2 8 5 2 4" xfId="19342"/>
    <cellStyle name="Input 2 2 8 5 2 5" xfId="19343"/>
    <cellStyle name="Input 2 2 8 5 3" xfId="19344"/>
    <cellStyle name="Input 2 2 8 5 4" xfId="19345"/>
    <cellStyle name="Input 2 2 8 5 5" xfId="19346"/>
    <cellStyle name="Input 2 2 8 5 6" xfId="19347"/>
    <cellStyle name="Input 2 2 8 6" xfId="19348"/>
    <cellStyle name="Input 2 2 8 6 2" xfId="19349"/>
    <cellStyle name="Input 2 2 8 6 3" xfId="19350"/>
    <cellStyle name="Input 2 2 8 6 4" xfId="19351"/>
    <cellStyle name="Input 2 2 8 6 5" xfId="19352"/>
    <cellStyle name="Input 2 2 8 7" xfId="19353"/>
    <cellStyle name="Input 2 2 8 8" xfId="19354"/>
    <cellStyle name="Input 2 2 8 9" xfId="19355"/>
    <cellStyle name="Input 2 2 9" xfId="19356"/>
    <cellStyle name="Input 2 2 9 2" xfId="19357"/>
    <cellStyle name="Input 2 2 9 2 2" xfId="19358"/>
    <cellStyle name="Input 2 2 9 2 3" xfId="19359"/>
    <cellStyle name="Input 2 2 9 2 4" xfId="19360"/>
    <cellStyle name="Input 2 2 9 2 5" xfId="19361"/>
    <cellStyle name="Input 2 2 9 3" xfId="19362"/>
    <cellStyle name="Input 2 2 9 4" xfId="19363"/>
    <cellStyle name="Input 2 2 9 5" xfId="19364"/>
    <cellStyle name="Input 2 2 9 6" xfId="19365"/>
    <cellStyle name="Input 2 3" xfId="3979"/>
    <cellStyle name="Input 2 3 10" xfId="19367"/>
    <cellStyle name="Input 2 3 11" xfId="19368"/>
    <cellStyle name="Input 2 3 12" xfId="19366"/>
    <cellStyle name="Input 2 3 2" xfId="19369"/>
    <cellStyle name="Input 2 3 2 10" xfId="19370"/>
    <cellStyle name="Input 2 3 2 2" xfId="19371"/>
    <cellStyle name="Input 2 3 2 2 2" xfId="19372"/>
    <cellStyle name="Input 2 3 2 2 2 2" xfId="19373"/>
    <cellStyle name="Input 2 3 2 2 2 3" xfId="19374"/>
    <cellStyle name="Input 2 3 2 2 2 4" xfId="19375"/>
    <cellStyle name="Input 2 3 2 2 2 5" xfId="19376"/>
    <cellStyle name="Input 2 3 2 2 3" xfId="19377"/>
    <cellStyle name="Input 2 3 2 2 4" xfId="19378"/>
    <cellStyle name="Input 2 3 2 2 5" xfId="19379"/>
    <cellStyle name="Input 2 3 2 2 6" xfId="19380"/>
    <cellStyle name="Input 2 3 2 3" xfId="19381"/>
    <cellStyle name="Input 2 3 2 3 2" xfId="19382"/>
    <cellStyle name="Input 2 3 2 3 2 2" xfId="19383"/>
    <cellStyle name="Input 2 3 2 3 2 3" xfId="19384"/>
    <cellStyle name="Input 2 3 2 3 2 4" xfId="19385"/>
    <cellStyle name="Input 2 3 2 3 2 5" xfId="19386"/>
    <cellStyle name="Input 2 3 2 3 3" xfId="19387"/>
    <cellStyle name="Input 2 3 2 3 4" xfId="19388"/>
    <cellStyle name="Input 2 3 2 3 5" xfId="19389"/>
    <cellStyle name="Input 2 3 2 3 6" xfId="19390"/>
    <cellStyle name="Input 2 3 2 4" xfId="19391"/>
    <cellStyle name="Input 2 3 2 4 2" xfId="19392"/>
    <cellStyle name="Input 2 3 2 4 2 2" xfId="19393"/>
    <cellStyle name="Input 2 3 2 4 2 3" xfId="19394"/>
    <cellStyle name="Input 2 3 2 4 2 4" xfId="19395"/>
    <cellStyle name="Input 2 3 2 4 2 5" xfId="19396"/>
    <cellStyle name="Input 2 3 2 4 3" xfId="19397"/>
    <cellStyle name="Input 2 3 2 4 4" xfId="19398"/>
    <cellStyle name="Input 2 3 2 4 5" xfId="19399"/>
    <cellStyle name="Input 2 3 2 4 6" xfId="19400"/>
    <cellStyle name="Input 2 3 2 5" xfId="19401"/>
    <cellStyle name="Input 2 3 2 5 2" xfId="19402"/>
    <cellStyle name="Input 2 3 2 5 2 2" xfId="19403"/>
    <cellStyle name="Input 2 3 2 5 2 3" xfId="19404"/>
    <cellStyle name="Input 2 3 2 5 2 4" xfId="19405"/>
    <cellStyle name="Input 2 3 2 5 2 5" xfId="19406"/>
    <cellStyle name="Input 2 3 2 5 3" xfId="19407"/>
    <cellStyle name="Input 2 3 2 5 4" xfId="19408"/>
    <cellStyle name="Input 2 3 2 5 5" xfId="19409"/>
    <cellStyle name="Input 2 3 2 5 6" xfId="19410"/>
    <cellStyle name="Input 2 3 2 6" xfId="19411"/>
    <cellStyle name="Input 2 3 2 6 2" xfId="19412"/>
    <cellStyle name="Input 2 3 2 6 3" xfId="19413"/>
    <cellStyle name="Input 2 3 2 6 4" xfId="19414"/>
    <cellStyle name="Input 2 3 2 6 5" xfId="19415"/>
    <cellStyle name="Input 2 3 2 7" xfId="19416"/>
    <cellStyle name="Input 2 3 2 8" xfId="19417"/>
    <cellStyle name="Input 2 3 2 9" xfId="19418"/>
    <cellStyle name="Input 2 3 3" xfId="19419"/>
    <cellStyle name="Input 2 3 3 10" xfId="19420"/>
    <cellStyle name="Input 2 3 3 11" xfId="19421"/>
    <cellStyle name="Input 2 3 3 2" xfId="19422"/>
    <cellStyle name="Input 2 3 3 2 2" xfId="19423"/>
    <cellStyle name="Input 2 3 3 2 2 2" xfId="19424"/>
    <cellStyle name="Input 2 3 3 2 2 3" xfId="19425"/>
    <cellStyle name="Input 2 3 3 2 2 4" xfId="19426"/>
    <cellStyle name="Input 2 3 3 2 2 5" xfId="19427"/>
    <cellStyle name="Input 2 3 3 2 3" xfId="19428"/>
    <cellStyle name="Input 2 3 3 2 4" xfId="19429"/>
    <cellStyle name="Input 2 3 3 2 5" xfId="19430"/>
    <cellStyle name="Input 2 3 3 2 6" xfId="19431"/>
    <cellStyle name="Input 2 3 3 3" xfId="19432"/>
    <cellStyle name="Input 2 3 3 3 2" xfId="19433"/>
    <cellStyle name="Input 2 3 3 3 2 2" xfId="19434"/>
    <cellStyle name="Input 2 3 3 3 2 3" xfId="19435"/>
    <cellStyle name="Input 2 3 3 3 2 4" xfId="19436"/>
    <cellStyle name="Input 2 3 3 3 2 5" xfId="19437"/>
    <cellStyle name="Input 2 3 3 3 3" xfId="19438"/>
    <cellStyle name="Input 2 3 3 3 4" xfId="19439"/>
    <cellStyle name="Input 2 3 3 3 5" xfId="19440"/>
    <cellStyle name="Input 2 3 3 3 6" xfId="19441"/>
    <cellStyle name="Input 2 3 3 4" xfId="19442"/>
    <cellStyle name="Input 2 3 3 4 2" xfId="19443"/>
    <cellStyle name="Input 2 3 3 4 2 2" xfId="19444"/>
    <cellStyle name="Input 2 3 3 4 2 3" xfId="19445"/>
    <cellStyle name="Input 2 3 3 4 2 4" xfId="19446"/>
    <cellStyle name="Input 2 3 3 4 2 5" xfId="19447"/>
    <cellStyle name="Input 2 3 3 4 3" xfId="19448"/>
    <cellStyle name="Input 2 3 3 4 4" xfId="19449"/>
    <cellStyle name="Input 2 3 3 4 5" xfId="19450"/>
    <cellStyle name="Input 2 3 3 4 6" xfId="19451"/>
    <cellStyle name="Input 2 3 3 5" xfId="19452"/>
    <cellStyle name="Input 2 3 3 5 2" xfId="19453"/>
    <cellStyle name="Input 2 3 3 5 2 2" xfId="19454"/>
    <cellStyle name="Input 2 3 3 5 2 3" xfId="19455"/>
    <cellStyle name="Input 2 3 3 5 2 4" xfId="19456"/>
    <cellStyle name="Input 2 3 3 5 2 5" xfId="19457"/>
    <cellStyle name="Input 2 3 3 5 3" xfId="19458"/>
    <cellStyle name="Input 2 3 3 5 4" xfId="19459"/>
    <cellStyle name="Input 2 3 3 5 5" xfId="19460"/>
    <cellStyle name="Input 2 3 3 5 6" xfId="19461"/>
    <cellStyle name="Input 2 3 3 6" xfId="19462"/>
    <cellStyle name="Input 2 3 3 6 2" xfId="19463"/>
    <cellStyle name="Input 2 3 3 6 3" xfId="19464"/>
    <cellStyle name="Input 2 3 3 6 4" xfId="19465"/>
    <cellStyle name="Input 2 3 3 6 5" xfId="19466"/>
    <cellStyle name="Input 2 3 3 7" xfId="19467"/>
    <cellStyle name="Input 2 3 3 7 2" xfId="19468"/>
    <cellStyle name="Input 2 3 3 7 3" xfId="19469"/>
    <cellStyle name="Input 2 3 3 7 4" xfId="19470"/>
    <cellStyle name="Input 2 3 3 7 5" xfId="19471"/>
    <cellStyle name="Input 2 3 3 8" xfId="19472"/>
    <cellStyle name="Input 2 3 3 9" xfId="19473"/>
    <cellStyle name="Input 2 3 4" xfId="19474"/>
    <cellStyle name="Input 2 3 4 2" xfId="19475"/>
    <cellStyle name="Input 2 3 4 2 2" xfId="19476"/>
    <cellStyle name="Input 2 3 4 2 3" xfId="19477"/>
    <cellStyle name="Input 2 3 4 2 4" xfId="19478"/>
    <cellStyle name="Input 2 3 4 2 5" xfId="19479"/>
    <cellStyle name="Input 2 3 4 3" xfId="19480"/>
    <cellStyle name="Input 2 3 4 3 2" xfId="19481"/>
    <cellStyle name="Input 2 3 4 3 3" xfId="19482"/>
    <cellStyle name="Input 2 3 4 3 4" xfId="19483"/>
    <cellStyle name="Input 2 3 4 3 5" xfId="19484"/>
    <cellStyle name="Input 2 3 4 4" xfId="19485"/>
    <cellStyle name="Input 2 3 4 5" xfId="19486"/>
    <cellStyle name="Input 2 3 4 6" xfId="19487"/>
    <cellStyle name="Input 2 3 4 7" xfId="19488"/>
    <cellStyle name="Input 2 3 5" xfId="19489"/>
    <cellStyle name="Input 2 3 5 2" xfId="19490"/>
    <cellStyle name="Input 2 3 5 2 2" xfId="19491"/>
    <cellStyle name="Input 2 3 5 2 3" xfId="19492"/>
    <cellStyle name="Input 2 3 5 2 4" xfId="19493"/>
    <cellStyle name="Input 2 3 5 2 5" xfId="19494"/>
    <cellStyle name="Input 2 3 5 3" xfId="19495"/>
    <cellStyle name="Input 2 3 5 4" xfId="19496"/>
    <cellStyle name="Input 2 3 5 5" xfId="19497"/>
    <cellStyle name="Input 2 3 5 6" xfId="19498"/>
    <cellStyle name="Input 2 3 6" xfId="19499"/>
    <cellStyle name="Input 2 3 6 2" xfId="19500"/>
    <cellStyle name="Input 2 3 6 2 2" xfId="19501"/>
    <cellStyle name="Input 2 3 6 2 3" xfId="19502"/>
    <cellStyle name="Input 2 3 6 2 4" xfId="19503"/>
    <cellStyle name="Input 2 3 6 2 5" xfId="19504"/>
    <cellStyle name="Input 2 3 6 3" xfId="19505"/>
    <cellStyle name="Input 2 3 6 4" xfId="19506"/>
    <cellStyle name="Input 2 3 6 5" xfId="19507"/>
    <cellStyle name="Input 2 3 6 6" xfId="19508"/>
    <cellStyle name="Input 2 3 7" xfId="19509"/>
    <cellStyle name="Input 2 3 7 2" xfId="19510"/>
    <cellStyle name="Input 2 3 7 3" xfId="19511"/>
    <cellStyle name="Input 2 3 7 4" xfId="19512"/>
    <cellStyle name="Input 2 3 7 5" xfId="19513"/>
    <cellStyle name="Input 2 3 8" xfId="19514"/>
    <cellStyle name="Input 2 3 9" xfId="19515"/>
    <cellStyle name="Input 2 4" xfId="10212"/>
    <cellStyle name="Input 2 4 10" xfId="19517"/>
    <cellStyle name="Input 2 4 11" xfId="19518"/>
    <cellStyle name="Input 2 4 12" xfId="19516"/>
    <cellStyle name="Input 2 4 2" xfId="19519"/>
    <cellStyle name="Input 2 4 2 10" xfId="19520"/>
    <cellStyle name="Input 2 4 2 2" xfId="19521"/>
    <cellStyle name="Input 2 4 2 2 2" xfId="19522"/>
    <cellStyle name="Input 2 4 2 2 2 2" xfId="19523"/>
    <cellStyle name="Input 2 4 2 2 2 3" xfId="19524"/>
    <cellStyle name="Input 2 4 2 2 2 4" xfId="19525"/>
    <cellStyle name="Input 2 4 2 2 2 5" xfId="19526"/>
    <cellStyle name="Input 2 4 2 2 3" xfId="19527"/>
    <cellStyle name="Input 2 4 2 2 4" xfId="19528"/>
    <cellStyle name="Input 2 4 2 2 5" xfId="19529"/>
    <cellStyle name="Input 2 4 2 2 6" xfId="19530"/>
    <cellStyle name="Input 2 4 2 3" xfId="19531"/>
    <cellStyle name="Input 2 4 2 3 2" xfId="19532"/>
    <cellStyle name="Input 2 4 2 3 2 2" xfId="19533"/>
    <cellStyle name="Input 2 4 2 3 2 3" xfId="19534"/>
    <cellStyle name="Input 2 4 2 3 2 4" xfId="19535"/>
    <cellStyle name="Input 2 4 2 3 2 5" xfId="19536"/>
    <cellStyle name="Input 2 4 2 3 3" xfId="19537"/>
    <cellStyle name="Input 2 4 2 3 4" xfId="19538"/>
    <cellStyle name="Input 2 4 2 3 5" xfId="19539"/>
    <cellStyle name="Input 2 4 2 3 6" xfId="19540"/>
    <cellStyle name="Input 2 4 2 4" xfId="19541"/>
    <cellStyle name="Input 2 4 2 4 2" xfId="19542"/>
    <cellStyle name="Input 2 4 2 4 2 2" xfId="19543"/>
    <cellStyle name="Input 2 4 2 4 2 3" xfId="19544"/>
    <cellStyle name="Input 2 4 2 4 2 4" xfId="19545"/>
    <cellStyle name="Input 2 4 2 4 2 5" xfId="19546"/>
    <cellStyle name="Input 2 4 2 4 3" xfId="19547"/>
    <cellStyle name="Input 2 4 2 4 4" xfId="19548"/>
    <cellStyle name="Input 2 4 2 4 5" xfId="19549"/>
    <cellStyle name="Input 2 4 2 4 6" xfId="19550"/>
    <cellStyle name="Input 2 4 2 5" xfId="19551"/>
    <cellStyle name="Input 2 4 2 5 2" xfId="19552"/>
    <cellStyle name="Input 2 4 2 5 2 2" xfId="19553"/>
    <cellStyle name="Input 2 4 2 5 2 3" xfId="19554"/>
    <cellStyle name="Input 2 4 2 5 2 4" xfId="19555"/>
    <cellStyle name="Input 2 4 2 5 2 5" xfId="19556"/>
    <cellStyle name="Input 2 4 2 5 3" xfId="19557"/>
    <cellStyle name="Input 2 4 2 5 4" xfId="19558"/>
    <cellStyle name="Input 2 4 2 5 5" xfId="19559"/>
    <cellStyle name="Input 2 4 2 5 6" xfId="19560"/>
    <cellStyle name="Input 2 4 2 6" xfId="19561"/>
    <cellStyle name="Input 2 4 2 6 2" xfId="19562"/>
    <cellStyle name="Input 2 4 2 6 3" xfId="19563"/>
    <cellStyle name="Input 2 4 2 6 4" xfId="19564"/>
    <cellStyle name="Input 2 4 2 6 5" xfId="19565"/>
    <cellStyle name="Input 2 4 2 7" xfId="19566"/>
    <cellStyle name="Input 2 4 2 8" xfId="19567"/>
    <cellStyle name="Input 2 4 2 9" xfId="19568"/>
    <cellStyle name="Input 2 4 3" xfId="19569"/>
    <cellStyle name="Input 2 4 3 10" xfId="19570"/>
    <cellStyle name="Input 2 4 3 2" xfId="19571"/>
    <cellStyle name="Input 2 4 3 2 2" xfId="19572"/>
    <cellStyle name="Input 2 4 3 2 2 2" xfId="19573"/>
    <cellStyle name="Input 2 4 3 2 2 3" xfId="19574"/>
    <cellStyle name="Input 2 4 3 2 2 4" xfId="19575"/>
    <cellStyle name="Input 2 4 3 2 2 5" xfId="19576"/>
    <cellStyle name="Input 2 4 3 2 3" xfId="19577"/>
    <cellStyle name="Input 2 4 3 2 4" xfId="19578"/>
    <cellStyle name="Input 2 4 3 2 5" xfId="19579"/>
    <cellStyle name="Input 2 4 3 2 6" xfId="19580"/>
    <cellStyle name="Input 2 4 3 3" xfId="19581"/>
    <cellStyle name="Input 2 4 3 3 2" xfId="19582"/>
    <cellStyle name="Input 2 4 3 3 2 2" xfId="19583"/>
    <cellStyle name="Input 2 4 3 3 2 3" xfId="19584"/>
    <cellStyle name="Input 2 4 3 3 2 4" xfId="19585"/>
    <cellStyle name="Input 2 4 3 3 2 5" xfId="19586"/>
    <cellStyle name="Input 2 4 3 3 3" xfId="19587"/>
    <cellStyle name="Input 2 4 3 3 4" xfId="19588"/>
    <cellStyle name="Input 2 4 3 3 5" xfId="19589"/>
    <cellStyle name="Input 2 4 3 3 6" xfId="19590"/>
    <cellStyle name="Input 2 4 3 4" xfId="19591"/>
    <cellStyle name="Input 2 4 3 4 2" xfId="19592"/>
    <cellStyle name="Input 2 4 3 4 2 2" xfId="19593"/>
    <cellStyle name="Input 2 4 3 4 2 3" xfId="19594"/>
    <cellStyle name="Input 2 4 3 4 2 4" xfId="19595"/>
    <cellStyle name="Input 2 4 3 4 2 5" xfId="19596"/>
    <cellStyle name="Input 2 4 3 4 3" xfId="19597"/>
    <cellStyle name="Input 2 4 3 4 4" xfId="19598"/>
    <cellStyle name="Input 2 4 3 4 5" xfId="19599"/>
    <cellStyle name="Input 2 4 3 4 6" xfId="19600"/>
    <cellStyle name="Input 2 4 3 5" xfId="19601"/>
    <cellStyle name="Input 2 4 3 5 2" xfId="19602"/>
    <cellStyle name="Input 2 4 3 5 2 2" xfId="19603"/>
    <cellStyle name="Input 2 4 3 5 2 3" xfId="19604"/>
    <cellStyle name="Input 2 4 3 5 2 4" xfId="19605"/>
    <cellStyle name="Input 2 4 3 5 2 5" xfId="19606"/>
    <cellStyle name="Input 2 4 3 5 3" xfId="19607"/>
    <cellStyle name="Input 2 4 3 5 4" xfId="19608"/>
    <cellStyle name="Input 2 4 3 5 5" xfId="19609"/>
    <cellStyle name="Input 2 4 3 5 6" xfId="19610"/>
    <cellStyle name="Input 2 4 3 6" xfId="19611"/>
    <cellStyle name="Input 2 4 3 6 2" xfId="19612"/>
    <cellStyle name="Input 2 4 3 6 3" xfId="19613"/>
    <cellStyle name="Input 2 4 3 6 4" xfId="19614"/>
    <cellStyle name="Input 2 4 3 6 5" xfId="19615"/>
    <cellStyle name="Input 2 4 3 7" xfId="19616"/>
    <cellStyle name="Input 2 4 3 8" xfId="19617"/>
    <cellStyle name="Input 2 4 3 9" xfId="19618"/>
    <cellStyle name="Input 2 4 4" xfId="19619"/>
    <cellStyle name="Input 2 4 4 2" xfId="19620"/>
    <cellStyle name="Input 2 4 4 2 2" xfId="19621"/>
    <cellStyle name="Input 2 4 4 2 3" xfId="19622"/>
    <cellStyle name="Input 2 4 4 2 4" xfId="19623"/>
    <cellStyle name="Input 2 4 4 2 5" xfId="19624"/>
    <cellStyle name="Input 2 4 4 3" xfId="19625"/>
    <cellStyle name="Input 2 4 4 4" xfId="19626"/>
    <cellStyle name="Input 2 4 4 5" xfId="19627"/>
    <cellStyle name="Input 2 4 4 6" xfId="19628"/>
    <cellStyle name="Input 2 4 5" xfId="19629"/>
    <cellStyle name="Input 2 4 5 2" xfId="19630"/>
    <cellStyle name="Input 2 4 5 2 2" xfId="19631"/>
    <cellStyle name="Input 2 4 5 2 3" xfId="19632"/>
    <cellStyle name="Input 2 4 5 2 4" xfId="19633"/>
    <cellStyle name="Input 2 4 5 2 5" xfId="19634"/>
    <cellStyle name="Input 2 4 5 3" xfId="19635"/>
    <cellStyle name="Input 2 4 5 4" xfId="19636"/>
    <cellStyle name="Input 2 4 5 5" xfId="19637"/>
    <cellStyle name="Input 2 4 5 6" xfId="19638"/>
    <cellStyle name="Input 2 4 6" xfId="19639"/>
    <cellStyle name="Input 2 4 6 2" xfId="19640"/>
    <cellStyle name="Input 2 4 6 2 2" xfId="19641"/>
    <cellStyle name="Input 2 4 6 2 3" xfId="19642"/>
    <cellStyle name="Input 2 4 6 2 4" xfId="19643"/>
    <cellStyle name="Input 2 4 6 2 5" xfId="19644"/>
    <cellStyle name="Input 2 4 6 3" xfId="19645"/>
    <cellStyle name="Input 2 4 6 4" xfId="19646"/>
    <cellStyle name="Input 2 4 6 5" xfId="19647"/>
    <cellStyle name="Input 2 4 6 6" xfId="19648"/>
    <cellStyle name="Input 2 4 7" xfId="19649"/>
    <cellStyle name="Input 2 4 7 2" xfId="19650"/>
    <cellStyle name="Input 2 4 7 3" xfId="19651"/>
    <cellStyle name="Input 2 4 7 4" xfId="19652"/>
    <cellStyle name="Input 2 4 7 5" xfId="19653"/>
    <cellStyle name="Input 2 4 8" xfId="19654"/>
    <cellStyle name="Input 2 4 9" xfId="19655"/>
    <cellStyle name="Input 2 5" xfId="2423"/>
    <cellStyle name="Input 2 5 10" xfId="19657"/>
    <cellStyle name="Input 2 5 11" xfId="19658"/>
    <cellStyle name="Input 2 5 12" xfId="19656"/>
    <cellStyle name="Input 2 5 2" xfId="19659"/>
    <cellStyle name="Input 2 5 2 10" xfId="19660"/>
    <cellStyle name="Input 2 5 2 2" xfId="19661"/>
    <cellStyle name="Input 2 5 2 2 2" xfId="19662"/>
    <cellStyle name="Input 2 5 2 2 2 2" xfId="19663"/>
    <cellStyle name="Input 2 5 2 2 2 3" xfId="19664"/>
    <cellStyle name="Input 2 5 2 2 2 4" xfId="19665"/>
    <cellStyle name="Input 2 5 2 2 2 5" xfId="19666"/>
    <cellStyle name="Input 2 5 2 2 3" xfId="19667"/>
    <cellStyle name="Input 2 5 2 2 4" xfId="19668"/>
    <cellStyle name="Input 2 5 2 2 5" xfId="19669"/>
    <cellStyle name="Input 2 5 2 2 6" xfId="19670"/>
    <cellStyle name="Input 2 5 2 3" xfId="19671"/>
    <cellStyle name="Input 2 5 2 3 2" xfId="19672"/>
    <cellStyle name="Input 2 5 2 3 2 2" xfId="19673"/>
    <cellStyle name="Input 2 5 2 3 2 3" xfId="19674"/>
    <cellStyle name="Input 2 5 2 3 2 4" xfId="19675"/>
    <cellStyle name="Input 2 5 2 3 2 5" xfId="19676"/>
    <cellStyle name="Input 2 5 2 3 3" xfId="19677"/>
    <cellStyle name="Input 2 5 2 3 4" xfId="19678"/>
    <cellStyle name="Input 2 5 2 3 5" xfId="19679"/>
    <cellStyle name="Input 2 5 2 3 6" xfId="19680"/>
    <cellStyle name="Input 2 5 2 4" xfId="19681"/>
    <cellStyle name="Input 2 5 2 4 2" xfId="19682"/>
    <cellStyle name="Input 2 5 2 4 2 2" xfId="19683"/>
    <cellStyle name="Input 2 5 2 4 2 3" xfId="19684"/>
    <cellStyle name="Input 2 5 2 4 2 4" xfId="19685"/>
    <cellStyle name="Input 2 5 2 4 2 5" xfId="19686"/>
    <cellStyle name="Input 2 5 2 4 3" xfId="19687"/>
    <cellStyle name="Input 2 5 2 4 4" xfId="19688"/>
    <cellStyle name="Input 2 5 2 4 5" xfId="19689"/>
    <cellStyle name="Input 2 5 2 4 6" xfId="19690"/>
    <cellStyle name="Input 2 5 2 5" xfId="19691"/>
    <cellStyle name="Input 2 5 2 5 2" xfId="19692"/>
    <cellStyle name="Input 2 5 2 5 2 2" xfId="19693"/>
    <cellStyle name="Input 2 5 2 5 2 3" xfId="19694"/>
    <cellStyle name="Input 2 5 2 5 2 4" xfId="19695"/>
    <cellStyle name="Input 2 5 2 5 2 5" xfId="19696"/>
    <cellStyle name="Input 2 5 2 5 3" xfId="19697"/>
    <cellStyle name="Input 2 5 2 5 4" xfId="19698"/>
    <cellStyle name="Input 2 5 2 5 5" xfId="19699"/>
    <cellStyle name="Input 2 5 2 5 6" xfId="19700"/>
    <cellStyle name="Input 2 5 2 6" xfId="19701"/>
    <cellStyle name="Input 2 5 2 6 2" xfId="19702"/>
    <cellStyle name="Input 2 5 2 6 3" xfId="19703"/>
    <cellStyle name="Input 2 5 2 6 4" xfId="19704"/>
    <cellStyle name="Input 2 5 2 6 5" xfId="19705"/>
    <cellStyle name="Input 2 5 2 7" xfId="19706"/>
    <cellStyle name="Input 2 5 2 8" xfId="19707"/>
    <cellStyle name="Input 2 5 2 9" xfId="19708"/>
    <cellStyle name="Input 2 5 3" xfId="19709"/>
    <cellStyle name="Input 2 5 3 10" xfId="19710"/>
    <cellStyle name="Input 2 5 3 2" xfId="19711"/>
    <cellStyle name="Input 2 5 3 2 2" xfId="19712"/>
    <cellStyle name="Input 2 5 3 2 2 2" xfId="19713"/>
    <cellStyle name="Input 2 5 3 2 2 3" xfId="19714"/>
    <cellStyle name="Input 2 5 3 2 2 4" xfId="19715"/>
    <cellStyle name="Input 2 5 3 2 2 5" xfId="19716"/>
    <cellStyle name="Input 2 5 3 2 3" xfId="19717"/>
    <cellStyle name="Input 2 5 3 2 4" xfId="19718"/>
    <cellStyle name="Input 2 5 3 2 5" xfId="19719"/>
    <cellStyle name="Input 2 5 3 2 6" xfId="19720"/>
    <cellStyle name="Input 2 5 3 3" xfId="19721"/>
    <cellStyle name="Input 2 5 3 3 2" xfId="19722"/>
    <cellStyle name="Input 2 5 3 3 2 2" xfId="19723"/>
    <cellStyle name="Input 2 5 3 3 2 3" xfId="19724"/>
    <cellStyle name="Input 2 5 3 3 2 4" xfId="19725"/>
    <cellStyle name="Input 2 5 3 3 2 5" xfId="19726"/>
    <cellStyle name="Input 2 5 3 3 3" xfId="19727"/>
    <cellStyle name="Input 2 5 3 3 4" xfId="19728"/>
    <cellStyle name="Input 2 5 3 3 5" xfId="19729"/>
    <cellStyle name="Input 2 5 3 3 6" xfId="19730"/>
    <cellStyle name="Input 2 5 3 4" xfId="19731"/>
    <cellStyle name="Input 2 5 3 4 2" xfId="19732"/>
    <cellStyle name="Input 2 5 3 4 2 2" xfId="19733"/>
    <cellStyle name="Input 2 5 3 4 2 3" xfId="19734"/>
    <cellStyle name="Input 2 5 3 4 2 4" xfId="19735"/>
    <cellStyle name="Input 2 5 3 4 2 5" xfId="19736"/>
    <cellStyle name="Input 2 5 3 4 3" xfId="19737"/>
    <cellStyle name="Input 2 5 3 4 4" xfId="19738"/>
    <cellStyle name="Input 2 5 3 4 5" xfId="19739"/>
    <cellStyle name="Input 2 5 3 4 6" xfId="19740"/>
    <cellStyle name="Input 2 5 3 5" xfId="19741"/>
    <cellStyle name="Input 2 5 3 5 2" xfId="19742"/>
    <cellStyle name="Input 2 5 3 5 2 2" xfId="19743"/>
    <cellStyle name="Input 2 5 3 5 2 3" xfId="19744"/>
    <cellStyle name="Input 2 5 3 5 2 4" xfId="19745"/>
    <cellStyle name="Input 2 5 3 5 2 5" xfId="19746"/>
    <cellStyle name="Input 2 5 3 5 3" xfId="19747"/>
    <cellStyle name="Input 2 5 3 5 4" xfId="19748"/>
    <cellStyle name="Input 2 5 3 5 5" xfId="19749"/>
    <cellStyle name="Input 2 5 3 5 6" xfId="19750"/>
    <cellStyle name="Input 2 5 3 6" xfId="19751"/>
    <cellStyle name="Input 2 5 3 6 2" xfId="19752"/>
    <cellStyle name="Input 2 5 3 6 3" xfId="19753"/>
    <cellStyle name="Input 2 5 3 6 4" xfId="19754"/>
    <cellStyle name="Input 2 5 3 6 5" xfId="19755"/>
    <cellStyle name="Input 2 5 3 7" xfId="19756"/>
    <cellStyle name="Input 2 5 3 8" xfId="19757"/>
    <cellStyle name="Input 2 5 3 9" xfId="19758"/>
    <cellStyle name="Input 2 5 4" xfId="19759"/>
    <cellStyle name="Input 2 5 4 2" xfId="19760"/>
    <cellStyle name="Input 2 5 4 2 2" xfId="19761"/>
    <cellStyle name="Input 2 5 4 2 3" xfId="19762"/>
    <cellStyle name="Input 2 5 4 2 4" xfId="19763"/>
    <cellStyle name="Input 2 5 4 2 5" xfId="19764"/>
    <cellStyle name="Input 2 5 4 3" xfId="19765"/>
    <cellStyle name="Input 2 5 4 4" xfId="19766"/>
    <cellStyle name="Input 2 5 4 5" xfId="19767"/>
    <cellStyle name="Input 2 5 4 6" xfId="19768"/>
    <cellStyle name="Input 2 5 5" xfId="19769"/>
    <cellStyle name="Input 2 5 5 2" xfId="19770"/>
    <cellStyle name="Input 2 5 5 2 2" xfId="19771"/>
    <cellStyle name="Input 2 5 5 2 3" xfId="19772"/>
    <cellStyle name="Input 2 5 5 2 4" xfId="19773"/>
    <cellStyle name="Input 2 5 5 2 5" xfId="19774"/>
    <cellStyle name="Input 2 5 5 3" xfId="19775"/>
    <cellStyle name="Input 2 5 5 4" xfId="19776"/>
    <cellStyle name="Input 2 5 5 5" xfId="19777"/>
    <cellStyle name="Input 2 5 5 6" xfId="19778"/>
    <cellStyle name="Input 2 5 6" xfId="19779"/>
    <cellStyle name="Input 2 5 6 2" xfId="19780"/>
    <cellStyle name="Input 2 5 6 2 2" xfId="19781"/>
    <cellStyle name="Input 2 5 6 2 3" xfId="19782"/>
    <cellStyle name="Input 2 5 6 2 4" xfId="19783"/>
    <cellStyle name="Input 2 5 6 2 5" xfId="19784"/>
    <cellStyle name="Input 2 5 6 3" xfId="19785"/>
    <cellStyle name="Input 2 5 6 4" xfId="19786"/>
    <cellStyle name="Input 2 5 6 5" xfId="19787"/>
    <cellStyle name="Input 2 5 6 6" xfId="19788"/>
    <cellStyle name="Input 2 5 7" xfId="19789"/>
    <cellStyle name="Input 2 5 7 2" xfId="19790"/>
    <cellStyle name="Input 2 5 7 3" xfId="19791"/>
    <cellStyle name="Input 2 5 7 4" xfId="19792"/>
    <cellStyle name="Input 2 5 7 5" xfId="19793"/>
    <cellStyle name="Input 2 5 8" xfId="19794"/>
    <cellStyle name="Input 2 5 9" xfId="19795"/>
    <cellStyle name="Input 2 6" xfId="19796"/>
    <cellStyle name="Input 2 6 10" xfId="19797"/>
    <cellStyle name="Input 2 6 11" xfId="19798"/>
    <cellStyle name="Input 2 6 2" xfId="19799"/>
    <cellStyle name="Input 2 6 2 10" xfId="19800"/>
    <cellStyle name="Input 2 6 2 2" xfId="19801"/>
    <cellStyle name="Input 2 6 2 2 2" xfId="19802"/>
    <cellStyle name="Input 2 6 2 2 2 2" xfId="19803"/>
    <cellStyle name="Input 2 6 2 2 2 3" xfId="19804"/>
    <cellStyle name="Input 2 6 2 2 2 4" xfId="19805"/>
    <cellStyle name="Input 2 6 2 2 2 5" xfId="19806"/>
    <cellStyle name="Input 2 6 2 2 3" xfId="19807"/>
    <cellStyle name="Input 2 6 2 2 4" xfId="19808"/>
    <cellStyle name="Input 2 6 2 2 5" xfId="19809"/>
    <cellStyle name="Input 2 6 2 2 6" xfId="19810"/>
    <cellStyle name="Input 2 6 2 3" xfId="19811"/>
    <cellStyle name="Input 2 6 2 3 2" xfId="19812"/>
    <cellStyle name="Input 2 6 2 3 2 2" xfId="19813"/>
    <cellStyle name="Input 2 6 2 3 2 3" xfId="19814"/>
    <cellStyle name="Input 2 6 2 3 2 4" xfId="19815"/>
    <cellStyle name="Input 2 6 2 3 2 5" xfId="19816"/>
    <cellStyle name="Input 2 6 2 3 3" xfId="19817"/>
    <cellStyle name="Input 2 6 2 3 4" xfId="19818"/>
    <cellStyle name="Input 2 6 2 3 5" xfId="19819"/>
    <cellStyle name="Input 2 6 2 3 6" xfId="19820"/>
    <cellStyle name="Input 2 6 2 4" xfId="19821"/>
    <cellStyle name="Input 2 6 2 4 2" xfId="19822"/>
    <cellStyle name="Input 2 6 2 4 2 2" xfId="19823"/>
    <cellStyle name="Input 2 6 2 4 2 3" xfId="19824"/>
    <cellStyle name="Input 2 6 2 4 2 4" xfId="19825"/>
    <cellStyle name="Input 2 6 2 4 2 5" xfId="19826"/>
    <cellStyle name="Input 2 6 2 4 3" xfId="19827"/>
    <cellStyle name="Input 2 6 2 4 4" xfId="19828"/>
    <cellStyle name="Input 2 6 2 4 5" xfId="19829"/>
    <cellStyle name="Input 2 6 2 4 6" xfId="19830"/>
    <cellStyle name="Input 2 6 2 5" xfId="19831"/>
    <cellStyle name="Input 2 6 2 5 2" xfId="19832"/>
    <cellStyle name="Input 2 6 2 5 2 2" xfId="19833"/>
    <cellStyle name="Input 2 6 2 5 2 3" xfId="19834"/>
    <cellStyle name="Input 2 6 2 5 2 4" xfId="19835"/>
    <cellStyle name="Input 2 6 2 5 2 5" xfId="19836"/>
    <cellStyle name="Input 2 6 2 5 3" xfId="19837"/>
    <cellStyle name="Input 2 6 2 5 4" xfId="19838"/>
    <cellStyle name="Input 2 6 2 5 5" xfId="19839"/>
    <cellStyle name="Input 2 6 2 5 6" xfId="19840"/>
    <cellStyle name="Input 2 6 2 6" xfId="19841"/>
    <cellStyle name="Input 2 6 2 6 2" xfId="19842"/>
    <cellStyle name="Input 2 6 2 6 3" xfId="19843"/>
    <cellStyle name="Input 2 6 2 6 4" xfId="19844"/>
    <cellStyle name="Input 2 6 2 6 5" xfId="19845"/>
    <cellStyle name="Input 2 6 2 7" xfId="19846"/>
    <cellStyle name="Input 2 6 2 8" xfId="19847"/>
    <cellStyle name="Input 2 6 2 9" xfId="19848"/>
    <cellStyle name="Input 2 6 3" xfId="19849"/>
    <cellStyle name="Input 2 6 3 10" xfId="19850"/>
    <cellStyle name="Input 2 6 3 2" xfId="19851"/>
    <cellStyle name="Input 2 6 3 2 2" xfId="19852"/>
    <cellStyle name="Input 2 6 3 2 2 2" xfId="19853"/>
    <cellStyle name="Input 2 6 3 2 2 3" xfId="19854"/>
    <cellStyle name="Input 2 6 3 2 2 4" xfId="19855"/>
    <cellStyle name="Input 2 6 3 2 2 5" xfId="19856"/>
    <cellStyle name="Input 2 6 3 2 3" xfId="19857"/>
    <cellStyle name="Input 2 6 3 2 4" xfId="19858"/>
    <cellStyle name="Input 2 6 3 2 5" xfId="19859"/>
    <cellStyle name="Input 2 6 3 2 6" xfId="19860"/>
    <cellStyle name="Input 2 6 3 3" xfId="19861"/>
    <cellStyle name="Input 2 6 3 3 2" xfId="19862"/>
    <cellStyle name="Input 2 6 3 3 2 2" xfId="19863"/>
    <cellStyle name="Input 2 6 3 3 2 3" xfId="19864"/>
    <cellStyle name="Input 2 6 3 3 2 4" xfId="19865"/>
    <cellStyle name="Input 2 6 3 3 2 5" xfId="19866"/>
    <cellStyle name="Input 2 6 3 3 3" xfId="19867"/>
    <cellStyle name="Input 2 6 3 3 4" xfId="19868"/>
    <cellStyle name="Input 2 6 3 3 5" xfId="19869"/>
    <cellStyle name="Input 2 6 3 3 6" xfId="19870"/>
    <cellStyle name="Input 2 6 3 4" xfId="19871"/>
    <cellStyle name="Input 2 6 3 4 2" xfId="19872"/>
    <cellStyle name="Input 2 6 3 4 2 2" xfId="19873"/>
    <cellStyle name="Input 2 6 3 4 2 3" xfId="19874"/>
    <cellStyle name="Input 2 6 3 4 2 4" xfId="19875"/>
    <cellStyle name="Input 2 6 3 4 2 5" xfId="19876"/>
    <cellStyle name="Input 2 6 3 4 3" xfId="19877"/>
    <cellStyle name="Input 2 6 3 4 4" xfId="19878"/>
    <cellStyle name="Input 2 6 3 4 5" xfId="19879"/>
    <cellStyle name="Input 2 6 3 4 6" xfId="19880"/>
    <cellStyle name="Input 2 6 3 5" xfId="19881"/>
    <cellStyle name="Input 2 6 3 5 2" xfId="19882"/>
    <cellStyle name="Input 2 6 3 5 2 2" xfId="19883"/>
    <cellStyle name="Input 2 6 3 5 2 3" xfId="19884"/>
    <cellStyle name="Input 2 6 3 5 2 4" xfId="19885"/>
    <cellStyle name="Input 2 6 3 5 2 5" xfId="19886"/>
    <cellStyle name="Input 2 6 3 5 3" xfId="19887"/>
    <cellStyle name="Input 2 6 3 5 4" xfId="19888"/>
    <cellStyle name="Input 2 6 3 5 5" xfId="19889"/>
    <cellStyle name="Input 2 6 3 5 6" xfId="19890"/>
    <cellStyle name="Input 2 6 3 6" xfId="19891"/>
    <cellStyle name="Input 2 6 3 6 2" xfId="19892"/>
    <cellStyle name="Input 2 6 3 6 3" xfId="19893"/>
    <cellStyle name="Input 2 6 3 6 4" xfId="19894"/>
    <cellStyle name="Input 2 6 3 6 5" xfId="19895"/>
    <cellStyle name="Input 2 6 3 7" xfId="19896"/>
    <cellStyle name="Input 2 6 3 8" xfId="19897"/>
    <cellStyle name="Input 2 6 3 9" xfId="19898"/>
    <cellStyle name="Input 2 6 4" xfId="19899"/>
    <cellStyle name="Input 2 6 4 2" xfId="19900"/>
    <cellStyle name="Input 2 6 4 2 2" xfId="19901"/>
    <cellStyle name="Input 2 6 4 2 3" xfId="19902"/>
    <cellStyle name="Input 2 6 4 2 4" xfId="19903"/>
    <cellStyle name="Input 2 6 4 2 5" xfId="19904"/>
    <cellStyle name="Input 2 6 4 3" xfId="19905"/>
    <cellStyle name="Input 2 6 4 4" xfId="19906"/>
    <cellStyle name="Input 2 6 4 5" xfId="19907"/>
    <cellStyle name="Input 2 6 4 6" xfId="19908"/>
    <cellStyle name="Input 2 6 5" xfId="19909"/>
    <cellStyle name="Input 2 6 5 2" xfId="19910"/>
    <cellStyle name="Input 2 6 5 2 2" xfId="19911"/>
    <cellStyle name="Input 2 6 5 2 3" xfId="19912"/>
    <cellStyle name="Input 2 6 5 2 4" xfId="19913"/>
    <cellStyle name="Input 2 6 5 2 5" xfId="19914"/>
    <cellStyle name="Input 2 6 5 3" xfId="19915"/>
    <cellStyle name="Input 2 6 5 4" xfId="19916"/>
    <cellStyle name="Input 2 6 5 5" xfId="19917"/>
    <cellStyle name="Input 2 6 5 6" xfId="19918"/>
    <cellStyle name="Input 2 6 6" xfId="19919"/>
    <cellStyle name="Input 2 6 6 2" xfId="19920"/>
    <cellStyle name="Input 2 6 6 2 2" xfId="19921"/>
    <cellStyle name="Input 2 6 6 2 3" xfId="19922"/>
    <cellStyle name="Input 2 6 6 2 4" xfId="19923"/>
    <cellStyle name="Input 2 6 6 2 5" xfId="19924"/>
    <cellStyle name="Input 2 6 6 3" xfId="19925"/>
    <cellStyle name="Input 2 6 6 4" xfId="19926"/>
    <cellStyle name="Input 2 6 6 5" xfId="19927"/>
    <cellStyle name="Input 2 6 6 6" xfId="19928"/>
    <cellStyle name="Input 2 6 7" xfId="19929"/>
    <cellStyle name="Input 2 6 7 2" xfId="19930"/>
    <cellStyle name="Input 2 6 7 3" xfId="19931"/>
    <cellStyle name="Input 2 6 7 4" xfId="19932"/>
    <cellStyle name="Input 2 6 7 5" xfId="19933"/>
    <cellStyle name="Input 2 6 8" xfId="19934"/>
    <cellStyle name="Input 2 6 9" xfId="19935"/>
    <cellStyle name="Input 2 7" xfId="19936"/>
    <cellStyle name="Input 2 7 10" xfId="19937"/>
    <cellStyle name="Input 2 7 11" xfId="19938"/>
    <cellStyle name="Input 2 7 2" xfId="19939"/>
    <cellStyle name="Input 2 7 2 10" xfId="19940"/>
    <cellStyle name="Input 2 7 2 2" xfId="19941"/>
    <cellStyle name="Input 2 7 2 2 2" xfId="19942"/>
    <cellStyle name="Input 2 7 2 2 2 2" xfId="19943"/>
    <cellStyle name="Input 2 7 2 2 2 3" xfId="19944"/>
    <cellStyle name="Input 2 7 2 2 2 4" xfId="19945"/>
    <cellStyle name="Input 2 7 2 2 2 5" xfId="19946"/>
    <cellStyle name="Input 2 7 2 2 3" xfId="19947"/>
    <cellStyle name="Input 2 7 2 2 4" xfId="19948"/>
    <cellStyle name="Input 2 7 2 2 5" xfId="19949"/>
    <cellStyle name="Input 2 7 2 2 6" xfId="19950"/>
    <cellStyle name="Input 2 7 2 3" xfId="19951"/>
    <cellStyle name="Input 2 7 2 3 2" xfId="19952"/>
    <cellStyle name="Input 2 7 2 3 2 2" xfId="19953"/>
    <cellStyle name="Input 2 7 2 3 2 3" xfId="19954"/>
    <cellStyle name="Input 2 7 2 3 2 4" xfId="19955"/>
    <cellStyle name="Input 2 7 2 3 2 5" xfId="19956"/>
    <cellStyle name="Input 2 7 2 3 3" xfId="19957"/>
    <cellStyle name="Input 2 7 2 3 4" xfId="19958"/>
    <cellStyle name="Input 2 7 2 3 5" xfId="19959"/>
    <cellStyle name="Input 2 7 2 3 6" xfId="19960"/>
    <cellStyle name="Input 2 7 2 4" xfId="19961"/>
    <cellStyle name="Input 2 7 2 4 2" xfId="19962"/>
    <cellStyle name="Input 2 7 2 4 2 2" xfId="19963"/>
    <cellStyle name="Input 2 7 2 4 2 3" xfId="19964"/>
    <cellStyle name="Input 2 7 2 4 2 4" xfId="19965"/>
    <cellStyle name="Input 2 7 2 4 2 5" xfId="19966"/>
    <cellStyle name="Input 2 7 2 4 3" xfId="19967"/>
    <cellStyle name="Input 2 7 2 4 4" xfId="19968"/>
    <cellStyle name="Input 2 7 2 4 5" xfId="19969"/>
    <cellStyle name="Input 2 7 2 4 6" xfId="19970"/>
    <cellStyle name="Input 2 7 2 5" xfId="19971"/>
    <cellStyle name="Input 2 7 2 5 2" xfId="19972"/>
    <cellStyle name="Input 2 7 2 5 2 2" xfId="19973"/>
    <cellStyle name="Input 2 7 2 5 2 3" xfId="19974"/>
    <cellStyle name="Input 2 7 2 5 2 4" xfId="19975"/>
    <cellStyle name="Input 2 7 2 5 2 5" xfId="19976"/>
    <cellStyle name="Input 2 7 2 5 3" xfId="19977"/>
    <cellStyle name="Input 2 7 2 5 4" xfId="19978"/>
    <cellStyle name="Input 2 7 2 5 5" xfId="19979"/>
    <cellStyle name="Input 2 7 2 5 6" xfId="19980"/>
    <cellStyle name="Input 2 7 2 6" xfId="19981"/>
    <cellStyle name="Input 2 7 2 6 2" xfId="19982"/>
    <cellStyle name="Input 2 7 2 6 3" xfId="19983"/>
    <cellStyle name="Input 2 7 2 6 4" xfId="19984"/>
    <cellStyle name="Input 2 7 2 6 5" xfId="19985"/>
    <cellStyle name="Input 2 7 2 7" xfId="19986"/>
    <cellStyle name="Input 2 7 2 8" xfId="19987"/>
    <cellStyle name="Input 2 7 2 9" xfId="19988"/>
    <cellStyle name="Input 2 7 3" xfId="19989"/>
    <cellStyle name="Input 2 7 3 10" xfId="19990"/>
    <cellStyle name="Input 2 7 3 2" xfId="19991"/>
    <cellStyle name="Input 2 7 3 2 2" xfId="19992"/>
    <cellStyle name="Input 2 7 3 2 2 2" xfId="19993"/>
    <cellStyle name="Input 2 7 3 2 2 3" xfId="19994"/>
    <cellStyle name="Input 2 7 3 2 2 4" xfId="19995"/>
    <cellStyle name="Input 2 7 3 2 2 5" xfId="19996"/>
    <cellStyle name="Input 2 7 3 2 3" xfId="19997"/>
    <cellStyle name="Input 2 7 3 2 4" xfId="19998"/>
    <cellStyle name="Input 2 7 3 2 5" xfId="19999"/>
    <cellStyle name="Input 2 7 3 2 6" xfId="20000"/>
    <cellStyle name="Input 2 7 3 3" xfId="20001"/>
    <cellStyle name="Input 2 7 3 3 2" xfId="20002"/>
    <cellStyle name="Input 2 7 3 3 2 2" xfId="20003"/>
    <cellStyle name="Input 2 7 3 3 2 3" xfId="20004"/>
    <cellStyle name="Input 2 7 3 3 2 4" xfId="20005"/>
    <cellStyle name="Input 2 7 3 3 2 5" xfId="20006"/>
    <cellStyle name="Input 2 7 3 3 3" xfId="20007"/>
    <cellStyle name="Input 2 7 3 3 4" xfId="20008"/>
    <cellStyle name="Input 2 7 3 3 5" xfId="20009"/>
    <cellStyle name="Input 2 7 3 3 6" xfId="20010"/>
    <cellStyle name="Input 2 7 3 4" xfId="20011"/>
    <cellStyle name="Input 2 7 3 4 2" xfId="20012"/>
    <cellStyle name="Input 2 7 3 4 2 2" xfId="20013"/>
    <cellStyle name="Input 2 7 3 4 2 3" xfId="20014"/>
    <cellStyle name="Input 2 7 3 4 2 4" xfId="20015"/>
    <cellStyle name="Input 2 7 3 4 2 5" xfId="20016"/>
    <cellStyle name="Input 2 7 3 4 3" xfId="20017"/>
    <cellStyle name="Input 2 7 3 4 4" xfId="20018"/>
    <cellStyle name="Input 2 7 3 4 5" xfId="20019"/>
    <cellStyle name="Input 2 7 3 4 6" xfId="20020"/>
    <cellStyle name="Input 2 7 3 5" xfId="20021"/>
    <cellStyle name="Input 2 7 3 5 2" xfId="20022"/>
    <cellStyle name="Input 2 7 3 5 2 2" xfId="20023"/>
    <cellStyle name="Input 2 7 3 5 2 3" xfId="20024"/>
    <cellStyle name="Input 2 7 3 5 2 4" xfId="20025"/>
    <cellStyle name="Input 2 7 3 5 2 5" xfId="20026"/>
    <cellStyle name="Input 2 7 3 5 3" xfId="20027"/>
    <cellStyle name="Input 2 7 3 5 4" xfId="20028"/>
    <cellStyle name="Input 2 7 3 5 5" xfId="20029"/>
    <cellStyle name="Input 2 7 3 5 6" xfId="20030"/>
    <cellStyle name="Input 2 7 3 6" xfId="20031"/>
    <cellStyle name="Input 2 7 3 6 2" xfId="20032"/>
    <cellStyle name="Input 2 7 3 6 3" xfId="20033"/>
    <cellStyle name="Input 2 7 3 6 4" xfId="20034"/>
    <cellStyle name="Input 2 7 3 6 5" xfId="20035"/>
    <cellStyle name="Input 2 7 3 7" xfId="20036"/>
    <cellStyle name="Input 2 7 3 8" xfId="20037"/>
    <cellStyle name="Input 2 7 3 9" xfId="20038"/>
    <cellStyle name="Input 2 7 4" xfId="20039"/>
    <cellStyle name="Input 2 7 4 2" xfId="20040"/>
    <cellStyle name="Input 2 7 4 2 2" xfId="20041"/>
    <cellStyle name="Input 2 7 4 2 3" xfId="20042"/>
    <cellStyle name="Input 2 7 4 2 4" xfId="20043"/>
    <cellStyle name="Input 2 7 4 2 5" xfId="20044"/>
    <cellStyle name="Input 2 7 4 3" xfId="20045"/>
    <cellStyle name="Input 2 7 4 4" xfId="20046"/>
    <cellStyle name="Input 2 7 4 5" xfId="20047"/>
    <cellStyle name="Input 2 7 4 6" xfId="20048"/>
    <cellStyle name="Input 2 7 5" xfId="20049"/>
    <cellStyle name="Input 2 7 5 2" xfId="20050"/>
    <cellStyle name="Input 2 7 5 2 2" xfId="20051"/>
    <cellStyle name="Input 2 7 5 2 3" xfId="20052"/>
    <cellStyle name="Input 2 7 5 2 4" xfId="20053"/>
    <cellStyle name="Input 2 7 5 2 5" xfId="20054"/>
    <cellStyle name="Input 2 7 5 3" xfId="20055"/>
    <cellStyle name="Input 2 7 5 4" xfId="20056"/>
    <cellStyle name="Input 2 7 5 5" xfId="20057"/>
    <cellStyle name="Input 2 7 5 6" xfId="20058"/>
    <cellStyle name="Input 2 7 6" xfId="20059"/>
    <cellStyle name="Input 2 7 6 2" xfId="20060"/>
    <cellStyle name="Input 2 7 6 2 2" xfId="20061"/>
    <cellStyle name="Input 2 7 6 2 3" xfId="20062"/>
    <cellStyle name="Input 2 7 6 2 4" xfId="20063"/>
    <cellStyle name="Input 2 7 6 2 5" xfId="20064"/>
    <cellStyle name="Input 2 7 6 3" xfId="20065"/>
    <cellStyle name="Input 2 7 6 4" xfId="20066"/>
    <cellStyle name="Input 2 7 6 5" xfId="20067"/>
    <cellStyle name="Input 2 7 6 6" xfId="20068"/>
    <cellStyle name="Input 2 7 7" xfId="20069"/>
    <cellStyle name="Input 2 7 7 2" xfId="20070"/>
    <cellStyle name="Input 2 7 7 3" xfId="20071"/>
    <cellStyle name="Input 2 7 7 4" xfId="20072"/>
    <cellStyle name="Input 2 7 7 5" xfId="20073"/>
    <cellStyle name="Input 2 7 8" xfId="20074"/>
    <cellStyle name="Input 2 7 9" xfId="20075"/>
    <cellStyle name="Input 2 8" xfId="20076"/>
    <cellStyle name="Input 2 8 10" xfId="20077"/>
    <cellStyle name="Input 2 8 11" xfId="20078"/>
    <cellStyle name="Input 2 8 2" xfId="20079"/>
    <cellStyle name="Input 2 8 2 10" xfId="20080"/>
    <cellStyle name="Input 2 8 2 2" xfId="20081"/>
    <cellStyle name="Input 2 8 2 2 2" xfId="20082"/>
    <cellStyle name="Input 2 8 2 2 2 2" xfId="20083"/>
    <cellStyle name="Input 2 8 2 2 2 3" xfId="20084"/>
    <cellStyle name="Input 2 8 2 2 2 4" xfId="20085"/>
    <cellStyle name="Input 2 8 2 2 2 5" xfId="20086"/>
    <cellStyle name="Input 2 8 2 2 3" xfId="20087"/>
    <cellStyle name="Input 2 8 2 2 4" xfId="20088"/>
    <cellStyle name="Input 2 8 2 2 5" xfId="20089"/>
    <cellStyle name="Input 2 8 2 2 6" xfId="20090"/>
    <cellStyle name="Input 2 8 2 3" xfId="20091"/>
    <cellStyle name="Input 2 8 2 3 2" xfId="20092"/>
    <cellStyle name="Input 2 8 2 3 2 2" xfId="20093"/>
    <cellStyle name="Input 2 8 2 3 2 3" xfId="20094"/>
    <cellStyle name="Input 2 8 2 3 2 4" xfId="20095"/>
    <cellStyle name="Input 2 8 2 3 2 5" xfId="20096"/>
    <cellStyle name="Input 2 8 2 3 3" xfId="20097"/>
    <cellStyle name="Input 2 8 2 3 4" xfId="20098"/>
    <cellStyle name="Input 2 8 2 3 5" xfId="20099"/>
    <cellStyle name="Input 2 8 2 3 6" xfId="20100"/>
    <cellStyle name="Input 2 8 2 4" xfId="20101"/>
    <cellStyle name="Input 2 8 2 4 2" xfId="20102"/>
    <cellStyle name="Input 2 8 2 4 2 2" xfId="20103"/>
    <cellStyle name="Input 2 8 2 4 2 3" xfId="20104"/>
    <cellStyle name="Input 2 8 2 4 2 4" xfId="20105"/>
    <cellStyle name="Input 2 8 2 4 2 5" xfId="20106"/>
    <cellStyle name="Input 2 8 2 4 3" xfId="20107"/>
    <cellStyle name="Input 2 8 2 4 4" xfId="20108"/>
    <cellStyle name="Input 2 8 2 4 5" xfId="20109"/>
    <cellStyle name="Input 2 8 2 4 6" xfId="20110"/>
    <cellStyle name="Input 2 8 2 5" xfId="20111"/>
    <cellStyle name="Input 2 8 2 5 2" xfId="20112"/>
    <cellStyle name="Input 2 8 2 5 2 2" xfId="20113"/>
    <cellStyle name="Input 2 8 2 5 2 3" xfId="20114"/>
    <cellStyle name="Input 2 8 2 5 2 4" xfId="20115"/>
    <cellStyle name="Input 2 8 2 5 2 5" xfId="20116"/>
    <cellStyle name="Input 2 8 2 5 3" xfId="20117"/>
    <cellStyle name="Input 2 8 2 5 4" xfId="20118"/>
    <cellStyle name="Input 2 8 2 5 5" xfId="20119"/>
    <cellStyle name="Input 2 8 2 5 6" xfId="20120"/>
    <cellStyle name="Input 2 8 2 6" xfId="20121"/>
    <cellStyle name="Input 2 8 2 6 2" xfId="20122"/>
    <cellStyle name="Input 2 8 2 6 3" xfId="20123"/>
    <cellStyle name="Input 2 8 2 6 4" xfId="20124"/>
    <cellStyle name="Input 2 8 2 6 5" xfId="20125"/>
    <cellStyle name="Input 2 8 2 7" xfId="20126"/>
    <cellStyle name="Input 2 8 2 8" xfId="20127"/>
    <cellStyle name="Input 2 8 2 9" xfId="20128"/>
    <cellStyle name="Input 2 8 3" xfId="20129"/>
    <cellStyle name="Input 2 8 3 10" xfId="20130"/>
    <cellStyle name="Input 2 8 3 2" xfId="20131"/>
    <cellStyle name="Input 2 8 3 2 2" xfId="20132"/>
    <cellStyle name="Input 2 8 3 2 2 2" xfId="20133"/>
    <cellStyle name="Input 2 8 3 2 2 3" xfId="20134"/>
    <cellStyle name="Input 2 8 3 2 2 4" xfId="20135"/>
    <cellStyle name="Input 2 8 3 2 2 5" xfId="20136"/>
    <cellStyle name="Input 2 8 3 2 3" xfId="20137"/>
    <cellStyle name="Input 2 8 3 2 4" xfId="20138"/>
    <cellStyle name="Input 2 8 3 2 5" xfId="20139"/>
    <cellStyle name="Input 2 8 3 2 6" xfId="20140"/>
    <cellStyle name="Input 2 8 3 3" xfId="20141"/>
    <cellStyle name="Input 2 8 3 3 2" xfId="20142"/>
    <cellStyle name="Input 2 8 3 3 2 2" xfId="20143"/>
    <cellStyle name="Input 2 8 3 3 2 3" xfId="20144"/>
    <cellStyle name="Input 2 8 3 3 2 4" xfId="20145"/>
    <cellStyle name="Input 2 8 3 3 2 5" xfId="20146"/>
    <cellStyle name="Input 2 8 3 3 3" xfId="20147"/>
    <cellStyle name="Input 2 8 3 3 4" xfId="20148"/>
    <cellStyle name="Input 2 8 3 3 5" xfId="20149"/>
    <cellStyle name="Input 2 8 3 3 6" xfId="20150"/>
    <cellStyle name="Input 2 8 3 4" xfId="20151"/>
    <cellStyle name="Input 2 8 3 4 2" xfId="20152"/>
    <cellStyle name="Input 2 8 3 4 2 2" xfId="20153"/>
    <cellStyle name="Input 2 8 3 4 2 3" xfId="20154"/>
    <cellStyle name="Input 2 8 3 4 2 4" xfId="20155"/>
    <cellStyle name="Input 2 8 3 4 2 5" xfId="20156"/>
    <cellStyle name="Input 2 8 3 4 3" xfId="20157"/>
    <cellStyle name="Input 2 8 3 4 4" xfId="20158"/>
    <cellStyle name="Input 2 8 3 4 5" xfId="20159"/>
    <cellStyle name="Input 2 8 3 4 6" xfId="20160"/>
    <cellStyle name="Input 2 8 3 5" xfId="20161"/>
    <cellStyle name="Input 2 8 3 5 2" xfId="20162"/>
    <cellStyle name="Input 2 8 3 5 2 2" xfId="20163"/>
    <cellStyle name="Input 2 8 3 5 2 3" xfId="20164"/>
    <cellStyle name="Input 2 8 3 5 2 4" xfId="20165"/>
    <cellStyle name="Input 2 8 3 5 2 5" xfId="20166"/>
    <cellStyle name="Input 2 8 3 5 3" xfId="20167"/>
    <cellStyle name="Input 2 8 3 5 4" xfId="20168"/>
    <cellStyle name="Input 2 8 3 5 5" xfId="20169"/>
    <cellStyle name="Input 2 8 3 5 6" xfId="20170"/>
    <cellStyle name="Input 2 8 3 6" xfId="20171"/>
    <cellStyle name="Input 2 8 3 6 2" xfId="20172"/>
    <cellStyle name="Input 2 8 3 6 3" xfId="20173"/>
    <cellStyle name="Input 2 8 3 6 4" xfId="20174"/>
    <cellStyle name="Input 2 8 3 6 5" xfId="20175"/>
    <cellStyle name="Input 2 8 3 7" xfId="20176"/>
    <cellStyle name="Input 2 8 3 8" xfId="20177"/>
    <cellStyle name="Input 2 8 3 9" xfId="20178"/>
    <cellStyle name="Input 2 8 4" xfId="20179"/>
    <cellStyle name="Input 2 8 4 2" xfId="20180"/>
    <cellStyle name="Input 2 8 4 2 2" xfId="20181"/>
    <cellStyle name="Input 2 8 4 2 3" xfId="20182"/>
    <cellStyle name="Input 2 8 4 2 4" xfId="20183"/>
    <cellStyle name="Input 2 8 4 2 5" xfId="20184"/>
    <cellStyle name="Input 2 8 4 3" xfId="20185"/>
    <cellStyle name="Input 2 8 4 4" xfId="20186"/>
    <cellStyle name="Input 2 8 4 5" xfId="20187"/>
    <cellStyle name="Input 2 8 4 6" xfId="20188"/>
    <cellStyle name="Input 2 8 5" xfId="20189"/>
    <cellStyle name="Input 2 8 5 2" xfId="20190"/>
    <cellStyle name="Input 2 8 5 2 2" xfId="20191"/>
    <cellStyle name="Input 2 8 5 2 3" xfId="20192"/>
    <cellStyle name="Input 2 8 5 2 4" xfId="20193"/>
    <cellStyle name="Input 2 8 5 2 5" xfId="20194"/>
    <cellStyle name="Input 2 8 5 3" xfId="20195"/>
    <cellStyle name="Input 2 8 5 4" xfId="20196"/>
    <cellStyle name="Input 2 8 5 5" xfId="20197"/>
    <cellStyle name="Input 2 8 5 6" xfId="20198"/>
    <cellStyle name="Input 2 8 6" xfId="20199"/>
    <cellStyle name="Input 2 8 6 2" xfId="20200"/>
    <cellStyle name="Input 2 8 6 2 2" xfId="20201"/>
    <cellStyle name="Input 2 8 6 2 3" xfId="20202"/>
    <cellStyle name="Input 2 8 6 2 4" xfId="20203"/>
    <cellStyle name="Input 2 8 6 2 5" xfId="20204"/>
    <cellStyle name="Input 2 8 6 3" xfId="20205"/>
    <cellStyle name="Input 2 8 6 4" xfId="20206"/>
    <cellStyle name="Input 2 8 6 5" xfId="20207"/>
    <cellStyle name="Input 2 8 6 6" xfId="20208"/>
    <cellStyle name="Input 2 8 7" xfId="20209"/>
    <cellStyle name="Input 2 8 7 2" xfId="20210"/>
    <cellStyle name="Input 2 8 7 3" xfId="20211"/>
    <cellStyle name="Input 2 8 7 4" xfId="20212"/>
    <cellStyle name="Input 2 8 7 5" xfId="20213"/>
    <cellStyle name="Input 2 8 8" xfId="20214"/>
    <cellStyle name="Input 2 8 9" xfId="20215"/>
    <cellStyle name="Input 2 9" xfId="20216"/>
    <cellStyle name="Input 2 9 10" xfId="20217"/>
    <cellStyle name="Input 2 9 2" xfId="20218"/>
    <cellStyle name="Input 2 9 2 2" xfId="20219"/>
    <cellStyle name="Input 2 9 2 2 2" xfId="20220"/>
    <cellStyle name="Input 2 9 2 2 3" xfId="20221"/>
    <cellStyle name="Input 2 9 2 2 4" xfId="20222"/>
    <cellStyle name="Input 2 9 2 2 5" xfId="20223"/>
    <cellStyle name="Input 2 9 2 3" xfId="20224"/>
    <cellStyle name="Input 2 9 2 4" xfId="20225"/>
    <cellStyle name="Input 2 9 2 5" xfId="20226"/>
    <cellStyle name="Input 2 9 2 6" xfId="20227"/>
    <cellStyle name="Input 2 9 3" xfId="20228"/>
    <cellStyle name="Input 2 9 3 2" xfId="20229"/>
    <cellStyle name="Input 2 9 3 2 2" xfId="20230"/>
    <cellStyle name="Input 2 9 3 2 3" xfId="20231"/>
    <cellStyle name="Input 2 9 3 2 4" xfId="20232"/>
    <cellStyle name="Input 2 9 3 2 5" xfId="20233"/>
    <cellStyle name="Input 2 9 3 3" xfId="20234"/>
    <cellStyle name="Input 2 9 3 4" xfId="20235"/>
    <cellStyle name="Input 2 9 3 5" xfId="20236"/>
    <cellStyle name="Input 2 9 3 6" xfId="20237"/>
    <cellStyle name="Input 2 9 4" xfId="20238"/>
    <cellStyle name="Input 2 9 4 2" xfId="20239"/>
    <cellStyle name="Input 2 9 4 2 2" xfId="20240"/>
    <cellStyle name="Input 2 9 4 2 3" xfId="20241"/>
    <cellStyle name="Input 2 9 4 2 4" xfId="20242"/>
    <cellStyle name="Input 2 9 4 2 5" xfId="20243"/>
    <cellStyle name="Input 2 9 4 3" xfId="20244"/>
    <cellStyle name="Input 2 9 4 4" xfId="20245"/>
    <cellStyle name="Input 2 9 4 5" xfId="20246"/>
    <cellStyle name="Input 2 9 4 6" xfId="20247"/>
    <cellStyle name="Input 2 9 5" xfId="20248"/>
    <cellStyle name="Input 2 9 5 2" xfId="20249"/>
    <cellStyle name="Input 2 9 5 2 2" xfId="20250"/>
    <cellStyle name="Input 2 9 5 2 3" xfId="20251"/>
    <cellStyle name="Input 2 9 5 2 4" xfId="20252"/>
    <cellStyle name="Input 2 9 5 2 5" xfId="20253"/>
    <cellStyle name="Input 2 9 5 3" xfId="20254"/>
    <cellStyle name="Input 2 9 5 4" xfId="20255"/>
    <cellStyle name="Input 2 9 5 5" xfId="20256"/>
    <cellStyle name="Input 2 9 5 6" xfId="20257"/>
    <cellStyle name="Input 2 9 6" xfId="20258"/>
    <cellStyle name="Input 2 9 6 2" xfId="20259"/>
    <cellStyle name="Input 2 9 6 3" xfId="20260"/>
    <cellStyle name="Input 2 9 6 4" xfId="20261"/>
    <cellStyle name="Input 2 9 6 5" xfId="20262"/>
    <cellStyle name="Input 2 9 7" xfId="20263"/>
    <cellStyle name="Input 2 9 8" xfId="20264"/>
    <cellStyle name="Input 2 9 9" xfId="20265"/>
    <cellStyle name="Input 20" xfId="3982"/>
    <cellStyle name="Input 21" xfId="3983"/>
    <cellStyle name="Input 22" xfId="3984"/>
    <cellStyle name="Input 23" xfId="3985"/>
    <cellStyle name="Input 24" xfId="3986"/>
    <cellStyle name="Input 25" xfId="3987"/>
    <cellStyle name="Input 26" xfId="3988"/>
    <cellStyle name="Input 27" xfId="3989"/>
    <cellStyle name="Input 28" xfId="3990"/>
    <cellStyle name="Input 29" xfId="3991"/>
    <cellStyle name="Input 3" xfId="3992"/>
    <cellStyle name="Input 30" xfId="3993"/>
    <cellStyle name="Input 31" xfId="3994"/>
    <cellStyle name="Input 32" xfId="3995"/>
    <cellStyle name="Input 33" xfId="3996"/>
    <cellStyle name="Input 34" xfId="3997"/>
    <cellStyle name="Input 35" xfId="3998"/>
    <cellStyle name="Input 36" xfId="3999"/>
    <cellStyle name="Input 37" xfId="4000"/>
    <cellStyle name="Input 38" xfId="4001"/>
    <cellStyle name="Input 39" xfId="4002"/>
    <cellStyle name="Input 4" xfId="4003"/>
    <cellStyle name="Input 40" xfId="4004"/>
    <cellStyle name="Input 41" xfId="4005"/>
    <cellStyle name="Input 42" xfId="4006"/>
    <cellStyle name="Input 43" xfId="4007"/>
    <cellStyle name="Input 44" xfId="4008"/>
    <cellStyle name="Input 45" xfId="4009"/>
    <cellStyle name="Input 46" xfId="4010"/>
    <cellStyle name="Input 47" xfId="4011"/>
    <cellStyle name="Input 48" xfId="4012"/>
    <cellStyle name="Input 48 2" xfId="6064"/>
    <cellStyle name="Input 48 2 2" xfId="10581"/>
    <cellStyle name="Input 48 3" xfId="6050"/>
    <cellStyle name="Input 48 3 2" xfId="10567"/>
    <cellStyle name="Input 48 4" xfId="6028"/>
    <cellStyle name="Input 48 4 2" xfId="10545"/>
    <cellStyle name="Input 48 5" xfId="6041"/>
    <cellStyle name="Input 48 5 2" xfId="10558"/>
    <cellStyle name="Input 48 6" xfId="7480"/>
    <cellStyle name="Input 48 6 2" xfId="11997"/>
    <cellStyle name="Input 48 7" xfId="7486"/>
    <cellStyle name="Input 48 7 2" xfId="12003"/>
    <cellStyle name="Input 48 8" xfId="10257"/>
    <cellStyle name="Input 49" xfId="4013"/>
    <cellStyle name="Input 49 2" xfId="6065"/>
    <cellStyle name="Input 49 2 2" xfId="10582"/>
    <cellStyle name="Input 49 3" xfId="6051"/>
    <cellStyle name="Input 49 3 2" xfId="10568"/>
    <cellStyle name="Input 49 4" xfId="6029"/>
    <cellStyle name="Input 49 4 2" xfId="10546"/>
    <cellStyle name="Input 49 5" xfId="6040"/>
    <cellStyle name="Input 49 5 2" xfId="10557"/>
    <cellStyle name="Input 49 6" xfId="7479"/>
    <cellStyle name="Input 49 6 2" xfId="11996"/>
    <cellStyle name="Input 49 7" xfId="7485"/>
    <cellStyle name="Input 49 7 2" xfId="12002"/>
    <cellStyle name="Input 49 8" xfId="9248"/>
    <cellStyle name="Input 49 8 2" xfId="12310"/>
    <cellStyle name="Input 49 9" xfId="10258"/>
    <cellStyle name="Input 5" xfId="4014"/>
    <cellStyle name="Input 50" xfId="4015"/>
    <cellStyle name="Input 50 2" xfId="6066"/>
    <cellStyle name="Input 50 2 2" xfId="10583"/>
    <cellStyle name="Input 50 3" xfId="6052"/>
    <cellStyle name="Input 50 3 2" xfId="10569"/>
    <cellStyle name="Input 50 4" xfId="6748"/>
    <cellStyle name="Input 50 4 2" xfId="11265"/>
    <cellStyle name="Input 50 5" xfId="6039"/>
    <cellStyle name="Input 50 5 2" xfId="10556"/>
    <cellStyle name="Input 50 6" xfId="7478"/>
    <cellStyle name="Input 50 6 2" xfId="11995"/>
    <cellStyle name="Input 50 7" xfId="6991"/>
    <cellStyle name="Input 50 7 2" xfId="11508"/>
    <cellStyle name="Input 50 8" xfId="9249"/>
    <cellStyle name="Input 50 8 2" xfId="12311"/>
    <cellStyle name="Input 50 9" xfId="10259"/>
    <cellStyle name="Input 51" xfId="4016"/>
    <cellStyle name="Input 51 2" xfId="6067"/>
    <cellStyle name="Input 51 2 2" xfId="10584"/>
    <cellStyle name="Input 51 3" xfId="6053"/>
    <cellStyle name="Input 51 3 2" xfId="10570"/>
    <cellStyle name="Input 51 4" xfId="6030"/>
    <cellStyle name="Input 51 4 2" xfId="10547"/>
    <cellStyle name="Input 51 5" xfId="6038"/>
    <cellStyle name="Input 51 5 2" xfId="10555"/>
    <cellStyle name="Input 51 6" xfId="7477"/>
    <cellStyle name="Input 51 6 2" xfId="11994"/>
    <cellStyle name="Input 51 7" xfId="7484"/>
    <cellStyle name="Input 51 7 2" xfId="12001"/>
    <cellStyle name="Input 51 8" xfId="9250"/>
    <cellStyle name="Input 51 8 2" xfId="12312"/>
    <cellStyle name="Input 51 9" xfId="10260"/>
    <cellStyle name="Input 52" xfId="4017"/>
    <cellStyle name="Input 52 2" xfId="6068"/>
    <cellStyle name="Input 52 2 2" xfId="10585"/>
    <cellStyle name="Input 52 3" xfId="6757"/>
    <cellStyle name="Input 52 3 2" xfId="11274"/>
    <cellStyle name="Input 52 4" xfId="6031"/>
    <cellStyle name="Input 52 4 2" xfId="10548"/>
    <cellStyle name="Input 52 5" xfId="6037"/>
    <cellStyle name="Input 52 5 2" xfId="10554"/>
    <cellStyle name="Input 52 6" xfId="7476"/>
    <cellStyle name="Input 52 6 2" xfId="11993"/>
    <cellStyle name="Input 52 7" xfId="7483"/>
    <cellStyle name="Input 52 7 2" xfId="12000"/>
    <cellStyle name="Input 52 8" xfId="9251"/>
    <cellStyle name="Input 52 8 2" xfId="12313"/>
    <cellStyle name="Input 52 9" xfId="10261"/>
    <cellStyle name="Input 53" xfId="4018"/>
    <cellStyle name="Input 53 2" xfId="6069"/>
    <cellStyle name="Input 53 2 2" xfId="10586"/>
    <cellStyle name="Input 53 3" xfId="6054"/>
    <cellStyle name="Input 53 3 2" xfId="10571"/>
    <cellStyle name="Input 53 4" xfId="6032"/>
    <cellStyle name="Input 53 4 2" xfId="10549"/>
    <cellStyle name="Input 53 5" xfId="6036"/>
    <cellStyle name="Input 53 5 2" xfId="10553"/>
    <cellStyle name="Input 53 6" xfId="7475"/>
    <cellStyle name="Input 53 6 2" xfId="11992"/>
    <cellStyle name="Input 53 7" xfId="7482"/>
    <cellStyle name="Input 53 7 2" xfId="11999"/>
    <cellStyle name="Input 53 8" xfId="10262"/>
    <cellStyle name="Input 54" xfId="4019"/>
    <cellStyle name="Input 54 2" xfId="6070"/>
    <cellStyle name="Input 54 2 2" xfId="10587"/>
    <cellStyle name="Input 54 3" xfId="6055"/>
    <cellStyle name="Input 54 3 2" xfId="10572"/>
    <cellStyle name="Input 54 4" xfId="6747"/>
    <cellStyle name="Input 54 4 2" xfId="11264"/>
    <cellStyle name="Input 54 5" xfId="6035"/>
    <cellStyle name="Input 54 5 2" xfId="10552"/>
    <cellStyle name="Input 54 6" xfId="7474"/>
    <cellStyle name="Input 54 6 2" xfId="11991"/>
    <cellStyle name="Input 54 7" xfId="7481"/>
    <cellStyle name="Input 54 7 2" xfId="11998"/>
    <cellStyle name="Input 54 8" xfId="10263"/>
    <cellStyle name="Input 55" xfId="4020"/>
    <cellStyle name="Input 55 2" xfId="6071"/>
    <cellStyle name="Input 55 2 2" xfId="10588"/>
    <cellStyle name="Input 55 3" xfId="6754"/>
    <cellStyle name="Input 55 3 2" xfId="11271"/>
    <cellStyle name="Input 55 4" xfId="6033"/>
    <cellStyle name="Input 55 4 2" xfId="10550"/>
    <cellStyle name="Input 55 5" xfId="6034"/>
    <cellStyle name="Input 55 5 2" xfId="10551"/>
    <cellStyle name="Input 55 6" xfId="7473"/>
    <cellStyle name="Input 55 6 2" xfId="11990"/>
    <cellStyle name="Input 55 7" xfId="7504"/>
    <cellStyle name="Input 55 7 2" xfId="12021"/>
    <cellStyle name="Input 55 8" xfId="10264"/>
    <cellStyle name="Input 56" xfId="8227"/>
    <cellStyle name="Input 56 2" xfId="12030"/>
    <cellStyle name="Input 57" xfId="8228"/>
    <cellStyle name="Input 57 2" xfId="12031"/>
    <cellStyle name="Input 58" xfId="8229"/>
    <cellStyle name="Input 58 2" xfId="12032"/>
    <cellStyle name="Input 59" xfId="8230"/>
    <cellStyle name="Input 59 2" xfId="12033"/>
    <cellStyle name="Input 6" xfId="4021"/>
    <cellStyle name="Input 60" xfId="8231"/>
    <cellStyle name="Input 60 2" xfId="12034"/>
    <cellStyle name="Input 61" xfId="8232"/>
    <cellStyle name="Input 61 2" xfId="12035"/>
    <cellStyle name="Input 62" xfId="8233"/>
    <cellStyle name="Input 62 2" xfId="12036"/>
    <cellStyle name="Input 63" xfId="8234"/>
    <cellStyle name="Input 63 2" xfId="12037"/>
    <cellStyle name="Input 64" xfId="32980"/>
    <cellStyle name="Input 7" xfId="4022"/>
    <cellStyle name="Input 8" xfId="4023"/>
    <cellStyle name="Input 9" xfId="4024"/>
    <cellStyle name="Input, 0 dec" xfId="20266"/>
    <cellStyle name="Input2" xfId="20267"/>
    <cellStyle name="Input3" xfId="20268"/>
    <cellStyle name="Input3 10" xfId="20269"/>
    <cellStyle name="Input3 11" xfId="20270"/>
    <cellStyle name="Input3 2" xfId="20271"/>
    <cellStyle name="Input3 2 10" xfId="20272"/>
    <cellStyle name="Input3 2 11" xfId="20273"/>
    <cellStyle name="Input3 2 2" xfId="20274"/>
    <cellStyle name="Input3 2 2 10" xfId="20275"/>
    <cellStyle name="Input3 2 2 2" xfId="20276"/>
    <cellStyle name="Input3 2 2 2 2" xfId="20277"/>
    <cellStyle name="Input3 2 2 2 2 2" xfId="20278"/>
    <cellStyle name="Input3 2 2 2 2 3" xfId="20279"/>
    <cellStyle name="Input3 2 2 2 2 4" xfId="20280"/>
    <cellStyle name="Input3 2 2 2 2 5" xfId="20281"/>
    <cellStyle name="Input3 2 2 2 3" xfId="20282"/>
    <cellStyle name="Input3 2 2 2 4" xfId="20283"/>
    <cellStyle name="Input3 2 2 2 5" xfId="20284"/>
    <cellStyle name="Input3 2 2 2 6" xfId="20285"/>
    <cellStyle name="Input3 2 2 3" xfId="20286"/>
    <cellStyle name="Input3 2 2 3 2" xfId="20287"/>
    <cellStyle name="Input3 2 2 3 2 2" xfId="20288"/>
    <cellStyle name="Input3 2 2 3 2 3" xfId="20289"/>
    <cellStyle name="Input3 2 2 3 2 4" xfId="20290"/>
    <cellStyle name="Input3 2 2 3 2 5" xfId="20291"/>
    <cellStyle name="Input3 2 2 3 3" xfId="20292"/>
    <cellStyle name="Input3 2 2 3 4" xfId="20293"/>
    <cellStyle name="Input3 2 2 3 5" xfId="20294"/>
    <cellStyle name="Input3 2 2 3 6" xfId="20295"/>
    <cellStyle name="Input3 2 2 4" xfId="20296"/>
    <cellStyle name="Input3 2 2 4 2" xfId="20297"/>
    <cellStyle name="Input3 2 2 4 2 2" xfId="20298"/>
    <cellStyle name="Input3 2 2 4 2 3" xfId="20299"/>
    <cellStyle name="Input3 2 2 4 2 4" xfId="20300"/>
    <cellStyle name="Input3 2 2 4 2 5" xfId="20301"/>
    <cellStyle name="Input3 2 2 4 3" xfId="20302"/>
    <cellStyle name="Input3 2 2 4 4" xfId="20303"/>
    <cellStyle name="Input3 2 2 4 5" xfId="20304"/>
    <cellStyle name="Input3 2 2 4 6" xfId="20305"/>
    <cellStyle name="Input3 2 2 5" xfId="20306"/>
    <cellStyle name="Input3 2 2 5 2" xfId="20307"/>
    <cellStyle name="Input3 2 2 5 2 2" xfId="20308"/>
    <cellStyle name="Input3 2 2 5 2 3" xfId="20309"/>
    <cellStyle name="Input3 2 2 5 2 4" xfId="20310"/>
    <cellStyle name="Input3 2 2 5 2 5" xfId="20311"/>
    <cellStyle name="Input3 2 2 5 3" xfId="20312"/>
    <cellStyle name="Input3 2 2 5 4" xfId="20313"/>
    <cellStyle name="Input3 2 2 5 5" xfId="20314"/>
    <cellStyle name="Input3 2 2 5 6" xfId="20315"/>
    <cellStyle name="Input3 2 2 6" xfId="20316"/>
    <cellStyle name="Input3 2 2 6 2" xfId="20317"/>
    <cellStyle name="Input3 2 2 6 3" xfId="20318"/>
    <cellStyle name="Input3 2 2 6 4" xfId="20319"/>
    <cellStyle name="Input3 2 2 6 5" xfId="20320"/>
    <cellStyle name="Input3 2 2 7" xfId="20321"/>
    <cellStyle name="Input3 2 2 8" xfId="20322"/>
    <cellStyle name="Input3 2 2 9" xfId="20323"/>
    <cellStyle name="Input3 2 3" xfId="20324"/>
    <cellStyle name="Input3 2 3 10" xfId="20325"/>
    <cellStyle name="Input3 2 3 2" xfId="20326"/>
    <cellStyle name="Input3 2 3 2 2" xfId="20327"/>
    <cellStyle name="Input3 2 3 2 2 2" xfId="20328"/>
    <cellStyle name="Input3 2 3 2 2 3" xfId="20329"/>
    <cellStyle name="Input3 2 3 2 2 4" xfId="20330"/>
    <cellStyle name="Input3 2 3 2 2 5" xfId="20331"/>
    <cellStyle name="Input3 2 3 2 3" xfId="20332"/>
    <cellStyle name="Input3 2 3 2 4" xfId="20333"/>
    <cellStyle name="Input3 2 3 2 5" xfId="20334"/>
    <cellStyle name="Input3 2 3 2 6" xfId="20335"/>
    <cellStyle name="Input3 2 3 3" xfId="20336"/>
    <cellStyle name="Input3 2 3 3 2" xfId="20337"/>
    <cellStyle name="Input3 2 3 3 2 2" xfId="20338"/>
    <cellStyle name="Input3 2 3 3 2 3" xfId="20339"/>
    <cellStyle name="Input3 2 3 3 2 4" xfId="20340"/>
    <cellStyle name="Input3 2 3 3 2 5" xfId="20341"/>
    <cellStyle name="Input3 2 3 3 3" xfId="20342"/>
    <cellStyle name="Input3 2 3 3 4" xfId="20343"/>
    <cellStyle name="Input3 2 3 3 5" xfId="20344"/>
    <cellStyle name="Input3 2 3 3 6" xfId="20345"/>
    <cellStyle name="Input3 2 3 4" xfId="20346"/>
    <cellStyle name="Input3 2 3 4 2" xfId="20347"/>
    <cellStyle name="Input3 2 3 4 2 2" xfId="20348"/>
    <cellStyle name="Input3 2 3 4 2 3" xfId="20349"/>
    <cellStyle name="Input3 2 3 4 2 4" xfId="20350"/>
    <cellStyle name="Input3 2 3 4 2 5" xfId="20351"/>
    <cellStyle name="Input3 2 3 4 3" xfId="20352"/>
    <cellStyle name="Input3 2 3 4 4" xfId="20353"/>
    <cellStyle name="Input3 2 3 4 5" xfId="20354"/>
    <cellStyle name="Input3 2 3 4 6" xfId="20355"/>
    <cellStyle name="Input3 2 3 5" xfId="20356"/>
    <cellStyle name="Input3 2 3 5 2" xfId="20357"/>
    <cellStyle name="Input3 2 3 5 2 2" xfId="20358"/>
    <cellStyle name="Input3 2 3 5 2 3" xfId="20359"/>
    <cellStyle name="Input3 2 3 5 2 4" xfId="20360"/>
    <cellStyle name="Input3 2 3 5 2 5" xfId="20361"/>
    <cellStyle name="Input3 2 3 5 3" xfId="20362"/>
    <cellStyle name="Input3 2 3 5 4" xfId="20363"/>
    <cellStyle name="Input3 2 3 5 5" xfId="20364"/>
    <cellStyle name="Input3 2 3 5 6" xfId="20365"/>
    <cellStyle name="Input3 2 3 6" xfId="20366"/>
    <cellStyle name="Input3 2 3 6 2" xfId="20367"/>
    <cellStyle name="Input3 2 3 6 3" xfId="20368"/>
    <cellStyle name="Input3 2 3 6 4" xfId="20369"/>
    <cellStyle name="Input3 2 3 6 5" xfId="20370"/>
    <cellStyle name="Input3 2 3 7" xfId="20371"/>
    <cellStyle name="Input3 2 3 8" xfId="20372"/>
    <cellStyle name="Input3 2 3 9" xfId="20373"/>
    <cellStyle name="Input3 2 4" xfId="20374"/>
    <cellStyle name="Input3 2 4 2" xfId="20375"/>
    <cellStyle name="Input3 2 4 2 2" xfId="20376"/>
    <cellStyle name="Input3 2 4 2 3" xfId="20377"/>
    <cellStyle name="Input3 2 4 2 4" xfId="20378"/>
    <cellStyle name="Input3 2 4 2 5" xfId="20379"/>
    <cellStyle name="Input3 2 4 3" xfId="20380"/>
    <cellStyle name="Input3 2 4 4" xfId="20381"/>
    <cellStyle name="Input3 2 4 5" xfId="20382"/>
    <cellStyle name="Input3 2 4 6" xfId="20383"/>
    <cellStyle name="Input3 2 5" xfId="20384"/>
    <cellStyle name="Input3 2 5 2" xfId="20385"/>
    <cellStyle name="Input3 2 5 2 2" xfId="20386"/>
    <cellStyle name="Input3 2 5 2 3" xfId="20387"/>
    <cellStyle name="Input3 2 5 2 4" xfId="20388"/>
    <cellStyle name="Input3 2 5 2 5" xfId="20389"/>
    <cellStyle name="Input3 2 5 3" xfId="20390"/>
    <cellStyle name="Input3 2 5 4" xfId="20391"/>
    <cellStyle name="Input3 2 5 5" xfId="20392"/>
    <cellStyle name="Input3 2 5 6" xfId="20393"/>
    <cellStyle name="Input3 2 6" xfId="20394"/>
    <cellStyle name="Input3 2 6 2" xfId="20395"/>
    <cellStyle name="Input3 2 6 2 2" xfId="20396"/>
    <cellStyle name="Input3 2 6 2 3" xfId="20397"/>
    <cellStyle name="Input3 2 6 2 4" xfId="20398"/>
    <cellStyle name="Input3 2 6 2 5" xfId="20399"/>
    <cellStyle name="Input3 2 6 3" xfId="20400"/>
    <cellStyle name="Input3 2 6 4" xfId="20401"/>
    <cellStyle name="Input3 2 6 5" xfId="20402"/>
    <cellStyle name="Input3 2 6 6" xfId="20403"/>
    <cellStyle name="Input3 2 7" xfId="20404"/>
    <cellStyle name="Input3 2 7 2" xfId="20405"/>
    <cellStyle name="Input3 2 7 3" xfId="20406"/>
    <cellStyle name="Input3 2 7 4" xfId="20407"/>
    <cellStyle name="Input3 2 7 5" xfId="20408"/>
    <cellStyle name="Input3 2 8" xfId="20409"/>
    <cellStyle name="Input3 2 9" xfId="20410"/>
    <cellStyle name="Input3 3" xfId="20411"/>
    <cellStyle name="Input3 3 10" xfId="20412"/>
    <cellStyle name="Input3 3 11" xfId="20413"/>
    <cellStyle name="Input3 3 2" xfId="20414"/>
    <cellStyle name="Input3 3 2 10" xfId="20415"/>
    <cellStyle name="Input3 3 2 2" xfId="20416"/>
    <cellStyle name="Input3 3 2 2 2" xfId="20417"/>
    <cellStyle name="Input3 3 2 2 2 2" xfId="20418"/>
    <cellStyle name="Input3 3 2 2 2 3" xfId="20419"/>
    <cellStyle name="Input3 3 2 2 2 4" xfId="20420"/>
    <cellStyle name="Input3 3 2 2 2 5" xfId="20421"/>
    <cellStyle name="Input3 3 2 2 3" xfId="20422"/>
    <cellStyle name="Input3 3 2 2 4" xfId="20423"/>
    <cellStyle name="Input3 3 2 2 5" xfId="20424"/>
    <cellStyle name="Input3 3 2 2 6" xfId="20425"/>
    <cellStyle name="Input3 3 2 3" xfId="20426"/>
    <cellStyle name="Input3 3 2 3 2" xfId="20427"/>
    <cellStyle name="Input3 3 2 3 2 2" xfId="20428"/>
    <cellStyle name="Input3 3 2 3 2 3" xfId="20429"/>
    <cellStyle name="Input3 3 2 3 2 4" xfId="20430"/>
    <cellStyle name="Input3 3 2 3 2 5" xfId="20431"/>
    <cellStyle name="Input3 3 2 3 3" xfId="20432"/>
    <cellStyle name="Input3 3 2 3 4" xfId="20433"/>
    <cellStyle name="Input3 3 2 3 5" xfId="20434"/>
    <cellStyle name="Input3 3 2 3 6" xfId="20435"/>
    <cellStyle name="Input3 3 2 4" xfId="20436"/>
    <cellStyle name="Input3 3 2 4 2" xfId="20437"/>
    <cellStyle name="Input3 3 2 4 2 2" xfId="20438"/>
    <cellStyle name="Input3 3 2 4 2 3" xfId="20439"/>
    <cellStyle name="Input3 3 2 4 2 4" xfId="20440"/>
    <cellStyle name="Input3 3 2 4 2 5" xfId="20441"/>
    <cellStyle name="Input3 3 2 4 3" xfId="20442"/>
    <cellStyle name="Input3 3 2 4 4" xfId="20443"/>
    <cellStyle name="Input3 3 2 4 5" xfId="20444"/>
    <cellStyle name="Input3 3 2 4 6" xfId="20445"/>
    <cellStyle name="Input3 3 2 5" xfId="20446"/>
    <cellStyle name="Input3 3 2 5 2" xfId="20447"/>
    <cellStyle name="Input3 3 2 5 2 2" xfId="20448"/>
    <cellStyle name="Input3 3 2 5 2 3" xfId="20449"/>
    <cellStyle name="Input3 3 2 5 2 4" xfId="20450"/>
    <cellStyle name="Input3 3 2 5 2 5" xfId="20451"/>
    <cellStyle name="Input3 3 2 5 3" xfId="20452"/>
    <cellStyle name="Input3 3 2 5 4" xfId="20453"/>
    <cellStyle name="Input3 3 2 5 5" xfId="20454"/>
    <cellStyle name="Input3 3 2 5 6" xfId="20455"/>
    <cellStyle name="Input3 3 2 6" xfId="20456"/>
    <cellStyle name="Input3 3 2 6 2" xfId="20457"/>
    <cellStyle name="Input3 3 2 6 3" xfId="20458"/>
    <cellStyle name="Input3 3 2 6 4" xfId="20459"/>
    <cellStyle name="Input3 3 2 6 5" xfId="20460"/>
    <cellStyle name="Input3 3 2 7" xfId="20461"/>
    <cellStyle name="Input3 3 2 8" xfId="20462"/>
    <cellStyle name="Input3 3 2 9" xfId="20463"/>
    <cellStyle name="Input3 3 3" xfId="20464"/>
    <cellStyle name="Input3 3 3 10" xfId="20465"/>
    <cellStyle name="Input3 3 3 2" xfId="20466"/>
    <cellStyle name="Input3 3 3 2 2" xfId="20467"/>
    <cellStyle name="Input3 3 3 2 2 2" xfId="20468"/>
    <cellStyle name="Input3 3 3 2 2 3" xfId="20469"/>
    <cellStyle name="Input3 3 3 2 2 4" xfId="20470"/>
    <cellStyle name="Input3 3 3 2 2 5" xfId="20471"/>
    <cellStyle name="Input3 3 3 2 3" xfId="20472"/>
    <cellStyle name="Input3 3 3 2 4" xfId="20473"/>
    <cellStyle name="Input3 3 3 2 5" xfId="20474"/>
    <cellStyle name="Input3 3 3 2 6" xfId="20475"/>
    <cellStyle name="Input3 3 3 3" xfId="20476"/>
    <cellStyle name="Input3 3 3 3 2" xfId="20477"/>
    <cellStyle name="Input3 3 3 3 2 2" xfId="20478"/>
    <cellStyle name="Input3 3 3 3 2 3" xfId="20479"/>
    <cellStyle name="Input3 3 3 3 2 4" xfId="20480"/>
    <cellStyle name="Input3 3 3 3 2 5" xfId="20481"/>
    <cellStyle name="Input3 3 3 3 3" xfId="20482"/>
    <cellStyle name="Input3 3 3 3 4" xfId="20483"/>
    <cellStyle name="Input3 3 3 3 5" xfId="20484"/>
    <cellStyle name="Input3 3 3 3 6" xfId="20485"/>
    <cellStyle name="Input3 3 3 4" xfId="20486"/>
    <cellStyle name="Input3 3 3 4 2" xfId="20487"/>
    <cellStyle name="Input3 3 3 4 2 2" xfId="20488"/>
    <cellStyle name="Input3 3 3 4 2 3" xfId="20489"/>
    <cellStyle name="Input3 3 3 4 2 4" xfId="20490"/>
    <cellStyle name="Input3 3 3 4 2 5" xfId="20491"/>
    <cellStyle name="Input3 3 3 4 3" xfId="20492"/>
    <cellStyle name="Input3 3 3 4 4" xfId="20493"/>
    <cellStyle name="Input3 3 3 4 5" xfId="20494"/>
    <cellStyle name="Input3 3 3 4 6" xfId="20495"/>
    <cellStyle name="Input3 3 3 5" xfId="20496"/>
    <cellStyle name="Input3 3 3 5 2" xfId="20497"/>
    <cellStyle name="Input3 3 3 5 2 2" xfId="20498"/>
    <cellStyle name="Input3 3 3 5 2 3" xfId="20499"/>
    <cellStyle name="Input3 3 3 5 2 4" xfId="20500"/>
    <cellStyle name="Input3 3 3 5 2 5" xfId="20501"/>
    <cellStyle name="Input3 3 3 5 3" xfId="20502"/>
    <cellStyle name="Input3 3 3 5 4" xfId="20503"/>
    <cellStyle name="Input3 3 3 5 5" xfId="20504"/>
    <cellStyle name="Input3 3 3 5 6" xfId="20505"/>
    <cellStyle name="Input3 3 3 6" xfId="20506"/>
    <cellStyle name="Input3 3 3 6 2" xfId="20507"/>
    <cellStyle name="Input3 3 3 6 3" xfId="20508"/>
    <cellStyle name="Input3 3 3 6 4" xfId="20509"/>
    <cellStyle name="Input3 3 3 6 5" xfId="20510"/>
    <cellStyle name="Input3 3 3 7" xfId="20511"/>
    <cellStyle name="Input3 3 3 8" xfId="20512"/>
    <cellStyle name="Input3 3 3 9" xfId="20513"/>
    <cellStyle name="Input3 3 4" xfId="20514"/>
    <cellStyle name="Input3 3 4 2" xfId="20515"/>
    <cellStyle name="Input3 3 4 2 2" xfId="20516"/>
    <cellStyle name="Input3 3 4 2 3" xfId="20517"/>
    <cellStyle name="Input3 3 4 2 4" xfId="20518"/>
    <cellStyle name="Input3 3 4 2 5" xfId="20519"/>
    <cellStyle name="Input3 3 4 3" xfId="20520"/>
    <cellStyle name="Input3 3 4 4" xfId="20521"/>
    <cellStyle name="Input3 3 4 5" xfId="20522"/>
    <cellStyle name="Input3 3 4 6" xfId="20523"/>
    <cellStyle name="Input3 3 5" xfId="20524"/>
    <cellStyle name="Input3 3 5 2" xfId="20525"/>
    <cellStyle name="Input3 3 5 2 2" xfId="20526"/>
    <cellStyle name="Input3 3 5 2 3" xfId="20527"/>
    <cellStyle name="Input3 3 5 2 4" xfId="20528"/>
    <cellStyle name="Input3 3 5 2 5" xfId="20529"/>
    <cellStyle name="Input3 3 5 3" xfId="20530"/>
    <cellStyle name="Input3 3 5 4" xfId="20531"/>
    <cellStyle name="Input3 3 5 5" xfId="20532"/>
    <cellStyle name="Input3 3 5 6" xfId="20533"/>
    <cellStyle name="Input3 3 6" xfId="20534"/>
    <cellStyle name="Input3 3 6 2" xfId="20535"/>
    <cellStyle name="Input3 3 6 2 2" xfId="20536"/>
    <cellStyle name="Input3 3 6 2 3" xfId="20537"/>
    <cellStyle name="Input3 3 6 2 4" xfId="20538"/>
    <cellStyle name="Input3 3 6 2 5" xfId="20539"/>
    <cellStyle name="Input3 3 6 3" xfId="20540"/>
    <cellStyle name="Input3 3 6 4" xfId="20541"/>
    <cellStyle name="Input3 3 6 5" xfId="20542"/>
    <cellStyle name="Input3 3 6 6" xfId="20543"/>
    <cellStyle name="Input3 3 7" xfId="20544"/>
    <cellStyle name="Input3 3 7 2" xfId="20545"/>
    <cellStyle name="Input3 3 7 3" xfId="20546"/>
    <cellStyle name="Input3 3 7 4" xfId="20547"/>
    <cellStyle name="Input3 3 7 5" xfId="20548"/>
    <cellStyle name="Input3 3 8" xfId="20549"/>
    <cellStyle name="Input3 3 9" xfId="20550"/>
    <cellStyle name="Input3 4" xfId="20551"/>
    <cellStyle name="Input3 4 10" xfId="20552"/>
    <cellStyle name="Input3 4 11" xfId="20553"/>
    <cellStyle name="Input3 4 12" xfId="20554"/>
    <cellStyle name="Input3 4 2" xfId="20555"/>
    <cellStyle name="Input3 4 2 10" xfId="20556"/>
    <cellStyle name="Input3 4 2 2" xfId="20557"/>
    <cellStyle name="Input3 4 2 2 2" xfId="20558"/>
    <cellStyle name="Input3 4 2 2 2 2" xfId="20559"/>
    <cellStyle name="Input3 4 2 2 2 3" xfId="20560"/>
    <cellStyle name="Input3 4 2 2 2 4" xfId="20561"/>
    <cellStyle name="Input3 4 2 2 2 5" xfId="20562"/>
    <cellStyle name="Input3 4 2 2 3" xfId="20563"/>
    <cellStyle name="Input3 4 2 2 4" xfId="20564"/>
    <cellStyle name="Input3 4 2 2 5" xfId="20565"/>
    <cellStyle name="Input3 4 2 2 6" xfId="20566"/>
    <cellStyle name="Input3 4 2 3" xfId="20567"/>
    <cellStyle name="Input3 4 2 3 2" xfId="20568"/>
    <cellStyle name="Input3 4 2 3 2 2" xfId="20569"/>
    <cellStyle name="Input3 4 2 3 2 3" xfId="20570"/>
    <cellStyle name="Input3 4 2 3 2 4" xfId="20571"/>
    <cellStyle name="Input3 4 2 3 2 5" xfId="20572"/>
    <cellStyle name="Input3 4 2 3 3" xfId="20573"/>
    <cellStyle name="Input3 4 2 3 4" xfId="20574"/>
    <cellStyle name="Input3 4 2 3 5" xfId="20575"/>
    <cellStyle name="Input3 4 2 3 6" xfId="20576"/>
    <cellStyle name="Input3 4 2 4" xfId="20577"/>
    <cellStyle name="Input3 4 2 4 2" xfId="20578"/>
    <cellStyle name="Input3 4 2 4 2 2" xfId="20579"/>
    <cellStyle name="Input3 4 2 4 2 3" xfId="20580"/>
    <cellStyle name="Input3 4 2 4 2 4" xfId="20581"/>
    <cellStyle name="Input3 4 2 4 2 5" xfId="20582"/>
    <cellStyle name="Input3 4 2 4 3" xfId="20583"/>
    <cellStyle name="Input3 4 2 4 4" xfId="20584"/>
    <cellStyle name="Input3 4 2 4 5" xfId="20585"/>
    <cellStyle name="Input3 4 2 4 6" xfId="20586"/>
    <cellStyle name="Input3 4 2 5" xfId="20587"/>
    <cellStyle name="Input3 4 2 5 2" xfId="20588"/>
    <cellStyle name="Input3 4 2 5 2 2" xfId="20589"/>
    <cellStyle name="Input3 4 2 5 2 3" xfId="20590"/>
    <cellStyle name="Input3 4 2 5 2 4" xfId="20591"/>
    <cellStyle name="Input3 4 2 5 2 5" xfId="20592"/>
    <cellStyle name="Input3 4 2 5 3" xfId="20593"/>
    <cellStyle name="Input3 4 2 5 4" xfId="20594"/>
    <cellStyle name="Input3 4 2 5 5" xfId="20595"/>
    <cellStyle name="Input3 4 2 5 6" xfId="20596"/>
    <cellStyle name="Input3 4 2 6" xfId="20597"/>
    <cellStyle name="Input3 4 2 6 2" xfId="20598"/>
    <cellStyle name="Input3 4 2 6 3" xfId="20599"/>
    <cellStyle name="Input3 4 2 6 4" xfId="20600"/>
    <cellStyle name="Input3 4 2 6 5" xfId="20601"/>
    <cellStyle name="Input3 4 2 7" xfId="20602"/>
    <cellStyle name="Input3 4 2 8" xfId="20603"/>
    <cellStyle name="Input3 4 2 9" xfId="20604"/>
    <cellStyle name="Input3 4 3" xfId="20605"/>
    <cellStyle name="Input3 4 3 10" xfId="20606"/>
    <cellStyle name="Input3 4 3 2" xfId="20607"/>
    <cellStyle name="Input3 4 3 2 2" xfId="20608"/>
    <cellStyle name="Input3 4 3 2 2 2" xfId="20609"/>
    <cellStyle name="Input3 4 3 2 2 3" xfId="20610"/>
    <cellStyle name="Input3 4 3 2 2 4" xfId="20611"/>
    <cellStyle name="Input3 4 3 2 2 5" xfId="20612"/>
    <cellStyle name="Input3 4 3 2 3" xfId="20613"/>
    <cellStyle name="Input3 4 3 2 4" xfId="20614"/>
    <cellStyle name="Input3 4 3 2 5" xfId="20615"/>
    <cellStyle name="Input3 4 3 2 6" xfId="20616"/>
    <cellStyle name="Input3 4 3 3" xfId="20617"/>
    <cellStyle name="Input3 4 3 3 2" xfId="20618"/>
    <cellStyle name="Input3 4 3 3 2 2" xfId="20619"/>
    <cellStyle name="Input3 4 3 3 2 3" xfId="20620"/>
    <cellStyle name="Input3 4 3 3 2 4" xfId="20621"/>
    <cellStyle name="Input3 4 3 3 2 5" xfId="20622"/>
    <cellStyle name="Input3 4 3 3 3" xfId="20623"/>
    <cellStyle name="Input3 4 3 3 4" xfId="20624"/>
    <cellStyle name="Input3 4 3 3 5" xfId="20625"/>
    <cellStyle name="Input3 4 3 3 6" xfId="20626"/>
    <cellStyle name="Input3 4 3 4" xfId="20627"/>
    <cellStyle name="Input3 4 3 4 2" xfId="20628"/>
    <cellStyle name="Input3 4 3 4 2 2" xfId="20629"/>
    <cellStyle name="Input3 4 3 4 2 3" xfId="20630"/>
    <cellStyle name="Input3 4 3 4 2 4" xfId="20631"/>
    <cellStyle name="Input3 4 3 4 2 5" xfId="20632"/>
    <cellStyle name="Input3 4 3 4 3" xfId="20633"/>
    <cellStyle name="Input3 4 3 4 4" xfId="20634"/>
    <cellStyle name="Input3 4 3 4 5" xfId="20635"/>
    <cellStyle name="Input3 4 3 4 6" xfId="20636"/>
    <cellStyle name="Input3 4 3 5" xfId="20637"/>
    <cellStyle name="Input3 4 3 5 2" xfId="20638"/>
    <cellStyle name="Input3 4 3 5 2 2" xfId="20639"/>
    <cellStyle name="Input3 4 3 5 2 3" xfId="20640"/>
    <cellStyle name="Input3 4 3 5 2 4" xfId="20641"/>
    <cellStyle name="Input3 4 3 5 2 5" xfId="20642"/>
    <cellStyle name="Input3 4 3 5 3" xfId="20643"/>
    <cellStyle name="Input3 4 3 5 4" xfId="20644"/>
    <cellStyle name="Input3 4 3 5 5" xfId="20645"/>
    <cellStyle name="Input3 4 3 5 6" xfId="20646"/>
    <cellStyle name="Input3 4 3 6" xfId="20647"/>
    <cellStyle name="Input3 4 3 6 2" xfId="20648"/>
    <cellStyle name="Input3 4 3 6 3" xfId="20649"/>
    <cellStyle name="Input3 4 3 6 4" xfId="20650"/>
    <cellStyle name="Input3 4 3 6 5" xfId="20651"/>
    <cellStyle name="Input3 4 3 7" xfId="20652"/>
    <cellStyle name="Input3 4 3 8" xfId="20653"/>
    <cellStyle name="Input3 4 3 9" xfId="20654"/>
    <cellStyle name="Input3 4 4" xfId="20655"/>
    <cellStyle name="Input3 4 4 2" xfId="20656"/>
    <cellStyle name="Input3 4 4 2 2" xfId="20657"/>
    <cellStyle name="Input3 4 4 2 3" xfId="20658"/>
    <cellStyle name="Input3 4 4 2 4" xfId="20659"/>
    <cellStyle name="Input3 4 4 2 5" xfId="20660"/>
    <cellStyle name="Input3 4 4 3" xfId="20661"/>
    <cellStyle name="Input3 4 4 4" xfId="20662"/>
    <cellStyle name="Input3 4 4 5" xfId="20663"/>
    <cellStyle name="Input3 4 4 6" xfId="20664"/>
    <cellStyle name="Input3 4 5" xfId="20665"/>
    <cellStyle name="Input3 4 5 2" xfId="20666"/>
    <cellStyle name="Input3 4 5 2 2" xfId="20667"/>
    <cellStyle name="Input3 4 5 2 3" xfId="20668"/>
    <cellStyle name="Input3 4 5 2 4" xfId="20669"/>
    <cellStyle name="Input3 4 5 2 5" xfId="20670"/>
    <cellStyle name="Input3 4 5 3" xfId="20671"/>
    <cellStyle name="Input3 4 5 4" xfId="20672"/>
    <cellStyle name="Input3 4 5 5" xfId="20673"/>
    <cellStyle name="Input3 4 5 6" xfId="20674"/>
    <cellStyle name="Input3 4 6" xfId="20675"/>
    <cellStyle name="Input3 4 6 2" xfId="20676"/>
    <cellStyle name="Input3 4 6 2 2" xfId="20677"/>
    <cellStyle name="Input3 4 6 2 3" xfId="20678"/>
    <cellStyle name="Input3 4 6 2 4" xfId="20679"/>
    <cellStyle name="Input3 4 6 2 5" xfId="20680"/>
    <cellStyle name="Input3 4 6 3" xfId="20681"/>
    <cellStyle name="Input3 4 6 4" xfId="20682"/>
    <cellStyle name="Input3 4 6 5" xfId="20683"/>
    <cellStyle name="Input3 4 6 6" xfId="20684"/>
    <cellStyle name="Input3 4 7" xfId="20685"/>
    <cellStyle name="Input3 4 7 2" xfId="20686"/>
    <cellStyle name="Input3 4 7 2 2" xfId="20687"/>
    <cellStyle name="Input3 4 7 2 3" xfId="20688"/>
    <cellStyle name="Input3 4 7 2 4" xfId="20689"/>
    <cellStyle name="Input3 4 7 2 5" xfId="20690"/>
    <cellStyle name="Input3 4 7 3" xfId="20691"/>
    <cellStyle name="Input3 4 7 4" xfId="20692"/>
    <cellStyle name="Input3 4 7 5" xfId="20693"/>
    <cellStyle name="Input3 4 7 6" xfId="20694"/>
    <cellStyle name="Input3 4 8" xfId="20695"/>
    <cellStyle name="Input3 4 8 2" xfId="20696"/>
    <cellStyle name="Input3 4 8 3" xfId="20697"/>
    <cellStyle name="Input3 4 8 4" xfId="20698"/>
    <cellStyle name="Input3 4 8 5" xfId="20699"/>
    <cellStyle name="Input3 4 9" xfId="20700"/>
    <cellStyle name="Input3 5" xfId="20701"/>
    <cellStyle name="Input3 5 10" xfId="20702"/>
    <cellStyle name="Input3 5 11" xfId="20703"/>
    <cellStyle name="Input3 5 12" xfId="20704"/>
    <cellStyle name="Input3 5 2" xfId="20705"/>
    <cellStyle name="Input3 5 2 10" xfId="20706"/>
    <cellStyle name="Input3 5 2 2" xfId="20707"/>
    <cellStyle name="Input3 5 2 2 2" xfId="20708"/>
    <cellStyle name="Input3 5 2 2 2 2" xfId="20709"/>
    <cellStyle name="Input3 5 2 2 2 3" xfId="20710"/>
    <cellStyle name="Input3 5 2 2 2 4" xfId="20711"/>
    <cellStyle name="Input3 5 2 2 2 5" xfId="20712"/>
    <cellStyle name="Input3 5 2 2 3" xfId="20713"/>
    <cellStyle name="Input3 5 2 2 4" xfId="20714"/>
    <cellStyle name="Input3 5 2 2 5" xfId="20715"/>
    <cellStyle name="Input3 5 2 2 6" xfId="20716"/>
    <cellStyle name="Input3 5 2 3" xfId="20717"/>
    <cellStyle name="Input3 5 2 3 2" xfId="20718"/>
    <cellStyle name="Input3 5 2 3 2 2" xfId="20719"/>
    <cellStyle name="Input3 5 2 3 2 3" xfId="20720"/>
    <cellStyle name="Input3 5 2 3 2 4" xfId="20721"/>
    <cellStyle name="Input3 5 2 3 2 5" xfId="20722"/>
    <cellStyle name="Input3 5 2 3 3" xfId="20723"/>
    <cellStyle name="Input3 5 2 3 4" xfId="20724"/>
    <cellStyle name="Input3 5 2 3 5" xfId="20725"/>
    <cellStyle name="Input3 5 2 3 6" xfId="20726"/>
    <cellStyle name="Input3 5 2 4" xfId="20727"/>
    <cellStyle name="Input3 5 2 4 2" xfId="20728"/>
    <cellStyle name="Input3 5 2 4 2 2" xfId="20729"/>
    <cellStyle name="Input3 5 2 4 2 3" xfId="20730"/>
    <cellStyle name="Input3 5 2 4 2 4" xfId="20731"/>
    <cellStyle name="Input3 5 2 4 2 5" xfId="20732"/>
    <cellStyle name="Input3 5 2 4 3" xfId="20733"/>
    <cellStyle name="Input3 5 2 4 4" xfId="20734"/>
    <cellStyle name="Input3 5 2 4 5" xfId="20735"/>
    <cellStyle name="Input3 5 2 4 6" xfId="20736"/>
    <cellStyle name="Input3 5 2 5" xfId="20737"/>
    <cellStyle name="Input3 5 2 5 2" xfId="20738"/>
    <cellStyle name="Input3 5 2 5 2 2" xfId="20739"/>
    <cellStyle name="Input3 5 2 5 2 3" xfId="20740"/>
    <cellStyle name="Input3 5 2 5 2 4" xfId="20741"/>
    <cellStyle name="Input3 5 2 5 2 5" xfId="20742"/>
    <cellStyle name="Input3 5 2 5 3" xfId="20743"/>
    <cellStyle name="Input3 5 2 5 4" xfId="20744"/>
    <cellStyle name="Input3 5 2 5 5" xfId="20745"/>
    <cellStyle name="Input3 5 2 5 6" xfId="20746"/>
    <cellStyle name="Input3 5 2 6" xfId="20747"/>
    <cellStyle name="Input3 5 2 6 2" xfId="20748"/>
    <cellStyle name="Input3 5 2 6 3" xfId="20749"/>
    <cellStyle name="Input3 5 2 6 4" xfId="20750"/>
    <cellStyle name="Input3 5 2 6 5" xfId="20751"/>
    <cellStyle name="Input3 5 2 7" xfId="20752"/>
    <cellStyle name="Input3 5 2 8" xfId="20753"/>
    <cellStyle name="Input3 5 2 9" xfId="20754"/>
    <cellStyle name="Input3 5 3" xfId="20755"/>
    <cellStyle name="Input3 5 3 10" xfId="20756"/>
    <cellStyle name="Input3 5 3 2" xfId="20757"/>
    <cellStyle name="Input3 5 3 2 2" xfId="20758"/>
    <cellStyle name="Input3 5 3 2 2 2" xfId="20759"/>
    <cellStyle name="Input3 5 3 2 2 3" xfId="20760"/>
    <cellStyle name="Input3 5 3 2 2 4" xfId="20761"/>
    <cellStyle name="Input3 5 3 2 2 5" xfId="20762"/>
    <cellStyle name="Input3 5 3 2 3" xfId="20763"/>
    <cellStyle name="Input3 5 3 2 4" xfId="20764"/>
    <cellStyle name="Input3 5 3 2 5" xfId="20765"/>
    <cellStyle name="Input3 5 3 2 6" xfId="20766"/>
    <cellStyle name="Input3 5 3 3" xfId="20767"/>
    <cellStyle name="Input3 5 3 3 2" xfId="20768"/>
    <cellStyle name="Input3 5 3 3 2 2" xfId="20769"/>
    <cellStyle name="Input3 5 3 3 2 3" xfId="20770"/>
    <cellStyle name="Input3 5 3 3 2 4" xfId="20771"/>
    <cellStyle name="Input3 5 3 3 2 5" xfId="20772"/>
    <cellStyle name="Input3 5 3 3 3" xfId="20773"/>
    <cellStyle name="Input3 5 3 3 4" xfId="20774"/>
    <cellStyle name="Input3 5 3 3 5" xfId="20775"/>
    <cellStyle name="Input3 5 3 3 6" xfId="20776"/>
    <cellStyle name="Input3 5 3 4" xfId="20777"/>
    <cellStyle name="Input3 5 3 4 2" xfId="20778"/>
    <cellStyle name="Input3 5 3 4 2 2" xfId="20779"/>
    <cellStyle name="Input3 5 3 4 2 3" xfId="20780"/>
    <cellStyle name="Input3 5 3 4 2 4" xfId="20781"/>
    <cellStyle name="Input3 5 3 4 2 5" xfId="20782"/>
    <cellStyle name="Input3 5 3 4 3" xfId="20783"/>
    <cellStyle name="Input3 5 3 4 4" xfId="20784"/>
    <cellStyle name="Input3 5 3 4 5" xfId="20785"/>
    <cellStyle name="Input3 5 3 4 6" xfId="20786"/>
    <cellStyle name="Input3 5 3 5" xfId="20787"/>
    <cellStyle name="Input3 5 3 5 2" xfId="20788"/>
    <cellStyle name="Input3 5 3 5 2 2" xfId="20789"/>
    <cellStyle name="Input3 5 3 5 2 3" xfId="20790"/>
    <cellStyle name="Input3 5 3 5 2 4" xfId="20791"/>
    <cellStyle name="Input3 5 3 5 2 5" xfId="20792"/>
    <cellStyle name="Input3 5 3 5 3" xfId="20793"/>
    <cellStyle name="Input3 5 3 5 4" xfId="20794"/>
    <cellStyle name="Input3 5 3 5 5" xfId="20795"/>
    <cellStyle name="Input3 5 3 5 6" xfId="20796"/>
    <cellStyle name="Input3 5 3 6" xfId="20797"/>
    <cellStyle name="Input3 5 3 6 2" xfId="20798"/>
    <cellStyle name="Input3 5 3 6 3" xfId="20799"/>
    <cellStyle name="Input3 5 3 6 4" xfId="20800"/>
    <cellStyle name="Input3 5 3 6 5" xfId="20801"/>
    <cellStyle name="Input3 5 3 7" xfId="20802"/>
    <cellStyle name="Input3 5 3 8" xfId="20803"/>
    <cellStyle name="Input3 5 3 9" xfId="20804"/>
    <cellStyle name="Input3 5 4" xfId="20805"/>
    <cellStyle name="Input3 5 4 2" xfId="20806"/>
    <cellStyle name="Input3 5 4 2 2" xfId="20807"/>
    <cellStyle name="Input3 5 4 2 3" xfId="20808"/>
    <cellStyle name="Input3 5 4 2 4" xfId="20809"/>
    <cellStyle name="Input3 5 4 2 5" xfId="20810"/>
    <cellStyle name="Input3 5 4 3" xfId="20811"/>
    <cellStyle name="Input3 5 4 4" xfId="20812"/>
    <cellStyle name="Input3 5 4 5" xfId="20813"/>
    <cellStyle name="Input3 5 4 6" xfId="20814"/>
    <cellStyle name="Input3 5 5" xfId="20815"/>
    <cellStyle name="Input3 5 5 2" xfId="20816"/>
    <cellStyle name="Input3 5 5 2 2" xfId="20817"/>
    <cellStyle name="Input3 5 5 2 3" xfId="20818"/>
    <cellStyle name="Input3 5 5 2 4" xfId="20819"/>
    <cellStyle name="Input3 5 5 2 5" xfId="20820"/>
    <cellStyle name="Input3 5 5 3" xfId="20821"/>
    <cellStyle name="Input3 5 5 4" xfId="20822"/>
    <cellStyle name="Input3 5 5 5" xfId="20823"/>
    <cellStyle name="Input3 5 5 6" xfId="20824"/>
    <cellStyle name="Input3 5 6" xfId="20825"/>
    <cellStyle name="Input3 5 6 2" xfId="20826"/>
    <cellStyle name="Input3 5 6 2 2" xfId="20827"/>
    <cellStyle name="Input3 5 6 2 3" xfId="20828"/>
    <cellStyle name="Input3 5 6 2 4" xfId="20829"/>
    <cellStyle name="Input3 5 6 2 5" xfId="20830"/>
    <cellStyle name="Input3 5 6 3" xfId="20831"/>
    <cellStyle name="Input3 5 6 4" xfId="20832"/>
    <cellStyle name="Input3 5 6 5" xfId="20833"/>
    <cellStyle name="Input3 5 6 6" xfId="20834"/>
    <cellStyle name="Input3 5 7" xfId="20835"/>
    <cellStyle name="Input3 5 7 2" xfId="20836"/>
    <cellStyle name="Input3 5 7 2 2" xfId="20837"/>
    <cellStyle name="Input3 5 7 2 3" xfId="20838"/>
    <cellStyle name="Input3 5 7 2 4" xfId="20839"/>
    <cellStyle name="Input3 5 7 2 5" xfId="20840"/>
    <cellStyle name="Input3 5 7 3" xfId="20841"/>
    <cellStyle name="Input3 5 7 4" xfId="20842"/>
    <cellStyle name="Input3 5 7 5" xfId="20843"/>
    <cellStyle name="Input3 5 7 6" xfId="20844"/>
    <cellStyle name="Input3 5 8" xfId="20845"/>
    <cellStyle name="Input3 5 8 2" xfId="20846"/>
    <cellStyle name="Input3 5 8 3" xfId="20847"/>
    <cellStyle name="Input3 5 8 4" xfId="20848"/>
    <cellStyle name="Input3 5 8 5" xfId="20849"/>
    <cellStyle name="Input3 5 9" xfId="20850"/>
    <cellStyle name="Input3 6" xfId="20851"/>
    <cellStyle name="Input3 6 10" xfId="20852"/>
    <cellStyle name="Input3 6 11" xfId="20853"/>
    <cellStyle name="Input3 6 12" xfId="20854"/>
    <cellStyle name="Input3 6 2" xfId="20855"/>
    <cellStyle name="Input3 6 2 10" xfId="20856"/>
    <cellStyle name="Input3 6 2 2" xfId="20857"/>
    <cellStyle name="Input3 6 2 2 2" xfId="20858"/>
    <cellStyle name="Input3 6 2 2 2 2" xfId="20859"/>
    <cellStyle name="Input3 6 2 2 2 3" xfId="20860"/>
    <cellStyle name="Input3 6 2 2 2 4" xfId="20861"/>
    <cellStyle name="Input3 6 2 2 2 5" xfId="20862"/>
    <cellStyle name="Input3 6 2 2 3" xfId="20863"/>
    <cellStyle name="Input3 6 2 2 4" xfId="20864"/>
    <cellStyle name="Input3 6 2 2 5" xfId="20865"/>
    <cellStyle name="Input3 6 2 2 6" xfId="20866"/>
    <cellStyle name="Input3 6 2 3" xfId="20867"/>
    <cellStyle name="Input3 6 2 3 2" xfId="20868"/>
    <cellStyle name="Input3 6 2 3 2 2" xfId="20869"/>
    <cellStyle name="Input3 6 2 3 2 3" xfId="20870"/>
    <cellStyle name="Input3 6 2 3 2 4" xfId="20871"/>
    <cellStyle name="Input3 6 2 3 2 5" xfId="20872"/>
    <cellStyle name="Input3 6 2 3 3" xfId="20873"/>
    <cellStyle name="Input3 6 2 3 4" xfId="20874"/>
    <cellStyle name="Input3 6 2 3 5" xfId="20875"/>
    <cellStyle name="Input3 6 2 3 6" xfId="20876"/>
    <cellStyle name="Input3 6 2 4" xfId="20877"/>
    <cellStyle name="Input3 6 2 4 2" xfId="20878"/>
    <cellStyle name="Input3 6 2 4 2 2" xfId="20879"/>
    <cellStyle name="Input3 6 2 4 2 3" xfId="20880"/>
    <cellStyle name="Input3 6 2 4 2 4" xfId="20881"/>
    <cellStyle name="Input3 6 2 4 2 5" xfId="20882"/>
    <cellStyle name="Input3 6 2 4 3" xfId="20883"/>
    <cellStyle name="Input3 6 2 4 4" xfId="20884"/>
    <cellStyle name="Input3 6 2 4 5" xfId="20885"/>
    <cellStyle name="Input3 6 2 4 6" xfId="20886"/>
    <cellStyle name="Input3 6 2 5" xfId="20887"/>
    <cellStyle name="Input3 6 2 5 2" xfId="20888"/>
    <cellStyle name="Input3 6 2 5 2 2" xfId="20889"/>
    <cellStyle name="Input3 6 2 5 2 3" xfId="20890"/>
    <cellStyle name="Input3 6 2 5 2 4" xfId="20891"/>
    <cellStyle name="Input3 6 2 5 2 5" xfId="20892"/>
    <cellStyle name="Input3 6 2 5 3" xfId="20893"/>
    <cellStyle name="Input3 6 2 5 4" xfId="20894"/>
    <cellStyle name="Input3 6 2 5 5" xfId="20895"/>
    <cellStyle name="Input3 6 2 5 6" xfId="20896"/>
    <cellStyle name="Input3 6 2 6" xfId="20897"/>
    <cellStyle name="Input3 6 2 6 2" xfId="20898"/>
    <cellStyle name="Input3 6 2 6 3" xfId="20899"/>
    <cellStyle name="Input3 6 2 6 4" xfId="20900"/>
    <cellStyle name="Input3 6 2 6 5" xfId="20901"/>
    <cellStyle name="Input3 6 2 7" xfId="20902"/>
    <cellStyle name="Input3 6 2 8" xfId="20903"/>
    <cellStyle name="Input3 6 2 9" xfId="20904"/>
    <cellStyle name="Input3 6 3" xfId="20905"/>
    <cellStyle name="Input3 6 3 10" xfId="20906"/>
    <cellStyle name="Input3 6 3 2" xfId="20907"/>
    <cellStyle name="Input3 6 3 2 2" xfId="20908"/>
    <cellStyle name="Input3 6 3 2 2 2" xfId="20909"/>
    <cellStyle name="Input3 6 3 2 2 3" xfId="20910"/>
    <cellStyle name="Input3 6 3 2 2 4" xfId="20911"/>
    <cellStyle name="Input3 6 3 2 2 5" xfId="20912"/>
    <cellStyle name="Input3 6 3 2 3" xfId="20913"/>
    <cellStyle name="Input3 6 3 2 4" xfId="20914"/>
    <cellStyle name="Input3 6 3 2 5" xfId="20915"/>
    <cellStyle name="Input3 6 3 2 6" xfId="20916"/>
    <cellStyle name="Input3 6 3 3" xfId="20917"/>
    <cellStyle name="Input3 6 3 3 2" xfId="20918"/>
    <cellStyle name="Input3 6 3 3 2 2" xfId="20919"/>
    <cellStyle name="Input3 6 3 3 2 3" xfId="20920"/>
    <cellStyle name="Input3 6 3 3 2 4" xfId="20921"/>
    <cellStyle name="Input3 6 3 3 2 5" xfId="20922"/>
    <cellStyle name="Input3 6 3 3 3" xfId="20923"/>
    <cellStyle name="Input3 6 3 3 4" xfId="20924"/>
    <cellStyle name="Input3 6 3 3 5" xfId="20925"/>
    <cellStyle name="Input3 6 3 3 6" xfId="20926"/>
    <cellStyle name="Input3 6 3 4" xfId="20927"/>
    <cellStyle name="Input3 6 3 4 2" xfId="20928"/>
    <cellStyle name="Input3 6 3 4 2 2" xfId="20929"/>
    <cellStyle name="Input3 6 3 4 2 3" xfId="20930"/>
    <cellStyle name="Input3 6 3 4 2 4" xfId="20931"/>
    <cellStyle name="Input3 6 3 4 2 5" xfId="20932"/>
    <cellStyle name="Input3 6 3 4 3" xfId="20933"/>
    <cellStyle name="Input3 6 3 4 4" xfId="20934"/>
    <cellStyle name="Input3 6 3 4 5" xfId="20935"/>
    <cellStyle name="Input3 6 3 4 6" xfId="20936"/>
    <cellStyle name="Input3 6 3 5" xfId="20937"/>
    <cellStyle name="Input3 6 3 5 2" xfId="20938"/>
    <cellStyle name="Input3 6 3 5 2 2" xfId="20939"/>
    <cellStyle name="Input3 6 3 5 2 3" xfId="20940"/>
    <cellStyle name="Input3 6 3 5 2 4" xfId="20941"/>
    <cellStyle name="Input3 6 3 5 2 5" xfId="20942"/>
    <cellStyle name="Input3 6 3 5 3" xfId="20943"/>
    <cellStyle name="Input3 6 3 5 4" xfId="20944"/>
    <cellStyle name="Input3 6 3 5 5" xfId="20945"/>
    <cellStyle name="Input3 6 3 5 6" xfId="20946"/>
    <cellStyle name="Input3 6 3 6" xfId="20947"/>
    <cellStyle name="Input3 6 3 6 2" xfId="20948"/>
    <cellStyle name="Input3 6 3 6 3" xfId="20949"/>
    <cellStyle name="Input3 6 3 6 4" xfId="20950"/>
    <cellStyle name="Input3 6 3 6 5" xfId="20951"/>
    <cellStyle name="Input3 6 3 7" xfId="20952"/>
    <cellStyle name="Input3 6 3 8" xfId="20953"/>
    <cellStyle name="Input3 6 3 9" xfId="20954"/>
    <cellStyle name="Input3 6 4" xfId="20955"/>
    <cellStyle name="Input3 6 4 2" xfId="20956"/>
    <cellStyle name="Input3 6 4 2 2" xfId="20957"/>
    <cellStyle name="Input3 6 4 2 3" xfId="20958"/>
    <cellStyle name="Input3 6 4 2 4" xfId="20959"/>
    <cellStyle name="Input3 6 4 2 5" xfId="20960"/>
    <cellStyle name="Input3 6 4 3" xfId="20961"/>
    <cellStyle name="Input3 6 4 4" xfId="20962"/>
    <cellStyle name="Input3 6 4 5" xfId="20963"/>
    <cellStyle name="Input3 6 4 6" xfId="20964"/>
    <cellStyle name="Input3 6 5" xfId="20965"/>
    <cellStyle name="Input3 6 5 2" xfId="20966"/>
    <cellStyle name="Input3 6 5 2 2" xfId="20967"/>
    <cellStyle name="Input3 6 5 2 3" xfId="20968"/>
    <cellStyle name="Input3 6 5 2 4" xfId="20969"/>
    <cellStyle name="Input3 6 5 2 5" xfId="20970"/>
    <cellStyle name="Input3 6 5 3" xfId="20971"/>
    <cellStyle name="Input3 6 5 4" xfId="20972"/>
    <cellStyle name="Input3 6 5 5" xfId="20973"/>
    <cellStyle name="Input3 6 5 6" xfId="20974"/>
    <cellStyle name="Input3 6 6" xfId="20975"/>
    <cellStyle name="Input3 6 6 2" xfId="20976"/>
    <cellStyle name="Input3 6 6 2 2" xfId="20977"/>
    <cellStyle name="Input3 6 6 2 3" xfId="20978"/>
    <cellStyle name="Input3 6 6 2 4" xfId="20979"/>
    <cellStyle name="Input3 6 6 2 5" xfId="20980"/>
    <cellStyle name="Input3 6 6 3" xfId="20981"/>
    <cellStyle name="Input3 6 6 4" xfId="20982"/>
    <cellStyle name="Input3 6 6 5" xfId="20983"/>
    <cellStyle name="Input3 6 6 6" xfId="20984"/>
    <cellStyle name="Input3 6 7" xfId="20985"/>
    <cellStyle name="Input3 6 7 2" xfId="20986"/>
    <cellStyle name="Input3 6 7 2 2" xfId="20987"/>
    <cellStyle name="Input3 6 7 2 3" xfId="20988"/>
    <cellStyle name="Input3 6 7 2 4" xfId="20989"/>
    <cellStyle name="Input3 6 7 2 5" xfId="20990"/>
    <cellStyle name="Input3 6 7 3" xfId="20991"/>
    <cellStyle name="Input3 6 7 4" xfId="20992"/>
    <cellStyle name="Input3 6 7 5" xfId="20993"/>
    <cellStyle name="Input3 6 7 6" xfId="20994"/>
    <cellStyle name="Input3 6 8" xfId="20995"/>
    <cellStyle name="Input3 6 8 2" xfId="20996"/>
    <cellStyle name="Input3 6 8 3" xfId="20997"/>
    <cellStyle name="Input3 6 8 4" xfId="20998"/>
    <cellStyle name="Input3 6 8 5" xfId="20999"/>
    <cellStyle name="Input3 6 9" xfId="21000"/>
    <cellStyle name="Input3 7" xfId="21001"/>
    <cellStyle name="Input3 7 10" xfId="21002"/>
    <cellStyle name="Input3 7 11" xfId="21003"/>
    <cellStyle name="Input3 7 12" xfId="21004"/>
    <cellStyle name="Input3 7 2" xfId="21005"/>
    <cellStyle name="Input3 7 2 10" xfId="21006"/>
    <cellStyle name="Input3 7 2 2" xfId="21007"/>
    <cellStyle name="Input3 7 2 2 2" xfId="21008"/>
    <cellStyle name="Input3 7 2 2 2 2" xfId="21009"/>
    <cellStyle name="Input3 7 2 2 2 3" xfId="21010"/>
    <cellStyle name="Input3 7 2 2 2 4" xfId="21011"/>
    <cellStyle name="Input3 7 2 2 2 5" xfId="21012"/>
    <cellStyle name="Input3 7 2 2 3" xfId="21013"/>
    <cellStyle name="Input3 7 2 2 4" xfId="21014"/>
    <cellStyle name="Input3 7 2 2 5" xfId="21015"/>
    <cellStyle name="Input3 7 2 2 6" xfId="21016"/>
    <cellStyle name="Input3 7 2 3" xfId="21017"/>
    <cellStyle name="Input3 7 2 3 2" xfId="21018"/>
    <cellStyle name="Input3 7 2 3 2 2" xfId="21019"/>
    <cellStyle name="Input3 7 2 3 2 3" xfId="21020"/>
    <cellStyle name="Input3 7 2 3 2 4" xfId="21021"/>
    <cellStyle name="Input3 7 2 3 2 5" xfId="21022"/>
    <cellStyle name="Input3 7 2 3 3" xfId="21023"/>
    <cellStyle name="Input3 7 2 3 4" xfId="21024"/>
    <cellStyle name="Input3 7 2 3 5" xfId="21025"/>
    <cellStyle name="Input3 7 2 3 6" xfId="21026"/>
    <cellStyle name="Input3 7 2 4" xfId="21027"/>
    <cellStyle name="Input3 7 2 4 2" xfId="21028"/>
    <cellStyle name="Input3 7 2 4 2 2" xfId="21029"/>
    <cellStyle name="Input3 7 2 4 2 3" xfId="21030"/>
    <cellStyle name="Input3 7 2 4 2 4" xfId="21031"/>
    <cellStyle name="Input3 7 2 4 2 5" xfId="21032"/>
    <cellStyle name="Input3 7 2 4 3" xfId="21033"/>
    <cellStyle name="Input3 7 2 4 4" xfId="21034"/>
    <cellStyle name="Input3 7 2 4 5" xfId="21035"/>
    <cellStyle name="Input3 7 2 4 6" xfId="21036"/>
    <cellStyle name="Input3 7 2 5" xfId="21037"/>
    <cellStyle name="Input3 7 2 5 2" xfId="21038"/>
    <cellStyle name="Input3 7 2 5 2 2" xfId="21039"/>
    <cellStyle name="Input3 7 2 5 2 3" xfId="21040"/>
    <cellStyle name="Input3 7 2 5 2 4" xfId="21041"/>
    <cellStyle name="Input3 7 2 5 2 5" xfId="21042"/>
    <cellStyle name="Input3 7 2 5 3" xfId="21043"/>
    <cellStyle name="Input3 7 2 5 4" xfId="21044"/>
    <cellStyle name="Input3 7 2 5 5" xfId="21045"/>
    <cellStyle name="Input3 7 2 5 6" xfId="21046"/>
    <cellStyle name="Input3 7 2 6" xfId="21047"/>
    <cellStyle name="Input3 7 2 6 2" xfId="21048"/>
    <cellStyle name="Input3 7 2 6 3" xfId="21049"/>
    <cellStyle name="Input3 7 2 6 4" xfId="21050"/>
    <cellStyle name="Input3 7 2 6 5" xfId="21051"/>
    <cellStyle name="Input3 7 2 7" xfId="21052"/>
    <cellStyle name="Input3 7 2 8" xfId="21053"/>
    <cellStyle name="Input3 7 2 9" xfId="21054"/>
    <cellStyle name="Input3 7 3" xfId="21055"/>
    <cellStyle name="Input3 7 3 10" xfId="21056"/>
    <cellStyle name="Input3 7 3 2" xfId="21057"/>
    <cellStyle name="Input3 7 3 2 2" xfId="21058"/>
    <cellStyle name="Input3 7 3 2 2 2" xfId="21059"/>
    <cellStyle name="Input3 7 3 2 2 3" xfId="21060"/>
    <cellStyle name="Input3 7 3 2 2 4" xfId="21061"/>
    <cellStyle name="Input3 7 3 2 2 5" xfId="21062"/>
    <cellStyle name="Input3 7 3 2 3" xfId="21063"/>
    <cellStyle name="Input3 7 3 2 4" xfId="21064"/>
    <cellStyle name="Input3 7 3 2 5" xfId="21065"/>
    <cellStyle name="Input3 7 3 2 6" xfId="21066"/>
    <cellStyle name="Input3 7 3 3" xfId="21067"/>
    <cellStyle name="Input3 7 3 3 2" xfId="21068"/>
    <cellStyle name="Input3 7 3 3 2 2" xfId="21069"/>
    <cellStyle name="Input3 7 3 3 2 3" xfId="21070"/>
    <cellStyle name="Input3 7 3 3 2 4" xfId="21071"/>
    <cellStyle name="Input3 7 3 3 2 5" xfId="21072"/>
    <cellStyle name="Input3 7 3 3 3" xfId="21073"/>
    <cellStyle name="Input3 7 3 3 4" xfId="21074"/>
    <cellStyle name="Input3 7 3 3 5" xfId="21075"/>
    <cellStyle name="Input3 7 3 3 6" xfId="21076"/>
    <cellStyle name="Input3 7 3 4" xfId="21077"/>
    <cellStyle name="Input3 7 3 4 2" xfId="21078"/>
    <cellStyle name="Input3 7 3 4 2 2" xfId="21079"/>
    <cellStyle name="Input3 7 3 4 2 3" xfId="21080"/>
    <cellStyle name="Input3 7 3 4 2 4" xfId="21081"/>
    <cellStyle name="Input3 7 3 4 2 5" xfId="21082"/>
    <cellStyle name="Input3 7 3 4 3" xfId="21083"/>
    <cellStyle name="Input3 7 3 4 4" xfId="21084"/>
    <cellStyle name="Input3 7 3 4 5" xfId="21085"/>
    <cellStyle name="Input3 7 3 4 6" xfId="21086"/>
    <cellStyle name="Input3 7 3 5" xfId="21087"/>
    <cellStyle name="Input3 7 3 5 2" xfId="21088"/>
    <cellStyle name="Input3 7 3 5 2 2" xfId="21089"/>
    <cellStyle name="Input3 7 3 5 2 3" xfId="21090"/>
    <cellStyle name="Input3 7 3 5 2 4" xfId="21091"/>
    <cellStyle name="Input3 7 3 5 2 5" xfId="21092"/>
    <cellStyle name="Input3 7 3 5 3" xfId="21093"/>
    <cellStyle name="Input3 7 3 5 4" xfId="21094"/>
    <cellStyle name="Input3 7 3 5 5" xfId="21095"/>
    <cellStyle name="Input3 7 3 5 6" xfId="21096"/>
    <cellStyle name="Input3 7 3 6" xfId="21097"/>
    <cellStyle name="Input3 7 3 6 2" xfId="21098"/>
    <cellStyle name="Input3 7 3 6 3" xfId="21099"/>
    <cellStyle name="Input3 7 3 6 4" xfId="21100"/>
    <cellStyle name="Input3 7 3 6 5" xfId="21101"/>
    <cellStyle name="Input3 7 3 7" xfId="21102"/>
    <cellStyle name="Input3 7 3 8" xfId="21103"/>
    <cellStyle name="Input3 7 3 9" xfId="21104"/>
    <cellStyle name="Input3 7 4" xfId="21105"/>
    <cellStyle name="Input3 7 4 2" xfId="21106"/>
    <cellStyle name="Input3 7 4 2 2" xfId="21107"/>
    <cellStyle name="Input3 7 4 2 3" xfId="21108"/>
    <cellStyle name="Input3 7 4 2 4" xfId="21109"/>
    <cellStyle name="Input3 7 4 2 5" xfId="21110"/>
    <cellStyle name="Input3 7 4 3" xfId="21111"/>
    <cellStyle name="Input3 7 4 4" xfId="21112"/>
    <cellStyle name="Input3 7 4 5" xfId="21113"/>
    <cellStyle name="Input3 7 4 6" xfId="21114"/>
    <cellStyle name="Input3 7 5" xfId="21115"/>
    <cellStyle name="Input3 7 5 2" xfId="21116"/>
    <cellStyle name="Input3 7 5 2 2" xfId="21117"/>
    <cellStyle name="Input3 7 5 2 3" xfId="21118"/>
    <cellStyle name="Input3 7 5 2 4" xfId="21119"/>
    <cellStyle name="Input3 7 5 2 5" xfId="21120"/>
    <cellStyle name="Input3 7 5 3" xfId="21121"/>
    <cellStyle name="Input3 7 5 4" xfId="21122"/>
    <cellStyle name="Input3 7 5 5" xfId="21123"/>
    <cellStyle name="Input3 7 5 6" xfId="21124"/>
    <cellStyle name="Input3 7 6" xfId="21125"/>
    <cellStyle name="Input3 7 6 2" xfId="21126"/>
    <cellStyle name="Input3 7 6 2 2" xfId="21127"/>
    <cellStyle name="Input3 7 6 2 3" xfId="21128"/>
    <cellStyle name="Input3 7 6 2 4" xfId="21129"/>
    <cellStyle name="Input3 7 6 2 5" xfId="21130"/>
    <cellStyle name="Input3 7 6 3" xfId="21131"/>
    <cellStyle name="Input3 7 6 4" xfId="21132"/>
    <cellStyle name="Input3 7 6 5" xfId="21133"/>
    <cellStyle name="Input3 7 6 6" xfId="21134"/>
    <cellStyle name="Input3 7 7" xfId="21135"/>
    <cellStyle name="Input3 7 7 2" xfId="21136"/>
    <cellStyle name="Input3 7 7 2 2" xfId="21137"/>
    <cellStyle name="Input3 7 7 2 3" xfId="21138"/>
    <cellStyle name="Input3 7 7 2 4" xfId="21139"/>
    <cellStyle name="Input3 7 7 2 5" xfId="21140"/>
    <cellStyle name="Input3 7 7 3" xfId="21141"/>
    <cellStyle name="Input3 7 7 4" xfId="21142"/>
    <cellStyle name="Input3 7 7 5" xfId="21143"/>
    <cellStyle name="Input3 7 7 6" xfId="21144"/>
    <cellStyle name="Input3 7 8" xfId="21145"/>
    <cellStyle name="Input3 7 8 2" xfId="21146"/>
    <cellStyle name="Input3 7 8 3" xfId="21147"/>
    <cellStyle name="Input3 7 8 4" xfId="21148"/>
    <cellStyle name="Input3 7 8 5" xfId="21149"/>
    <cellStyle name="Input3 7 9" xfId="21150"/>
    <cellStyle name="Input3 8" xfId="21151"/>
    <cellStyle name="Input3 8 10" xfId="21152"/>
    <cellStyle name="Input3 8 11" xfId="21153"/>
    <cellStyle name="Input3 8 12" xfId="21154"/>
    <cellStyle name="Input3 8 2" xfId="21155"/>
    <cellStyle name="Input3 8 2 10" xfId="21156"/>
    <cellStyle name="Input3 8 2 2" xfId="21157"/>
    <cellStyle name="Input3 8 2 2 2" xfId="21158"/>
    <cellStyle name="Input3 8 2 2 2 2" xfId="21159"/>
    <cellStyle name="Input3 8 2 2 2 3" xfId="21160"/>
    <cellStyle name="Input3 8 2 2 2 4" xfId="21161"/>
    <cellStyle name="Input3 8 2 2 2 5" xfId="21162"/>
    <cellStyle name="Input3 8 2 2 3" xfId="21163"/>
    <cellStyle name="Input3 8 2 2 4" xfId="21164"/>
    <cellStyle name="Input3 8 2 2 5" xfId="21165"/>
    <cellStyle name="Input3 8 2 2 6" xfId="21166"/>
    <cellStyle name="Input3 8 2 3" xfId="21167"/>
    <cellStyle name="Input3 8 2 3 2" xfId="21168"/>
    <cellStyle name="Input3 8 2 3 2 2" xfId="21169"/>
    <cellStyle name="Input3 8 2 3 2 3" xfId="21170"/>
    <cellStyle name="Input3 8 2 3 2 4" xfId="21171"/>
    <cellStyle name="Input3 8 2 3 2 5" xfId="21172"/>
    <cellStyle name="Input3 8 2 3 3" xfId="21173"/>
    <cellStyle name="Input3 8 2 3 4" xfId="21174"/>
    <cellStyle name="Input3 8 2 3 5" xfId="21175"/>
    <cellStyle name="Input3 8 2 3 6" xfId="21176"/>
    <cellStyle name="Input3 8 2 4" xfId="21177"/>
    <cellStyle name="Input3 8 2 4 2" xfId="21178"/>
    <cellStyle name="Input3 8 2 4 2 2" xfId="21179"/>
    <cellStyle name="Input3 8 2 4 2 3" xfId="21180"/>
    <cellStyle name="Input3 8 2 4 2 4" xfId="21181"/>
    <cellStyle name="Input3 8 2 4 2 5" xfId="21182"/>
    <cellStyle name="Input3 8 2 4 3" xfId="21183"/>
    <cellStyle name="Input3 8 2 4 4" xfId="21184"/>
    <cellStyle name="Input3 8 2 4 5" xfId="21185"/>
    <cellStyle name="Input3 8 2 4 6" xfId="21186"/>
    <cellStyle name="Input3 8 2 5" xfId="21187"/>
    <cellStyle name="Input3 8 2 5 2" xfId="21188"/>
    <cellStyle name="Input3 8 2 5 2 2" xfId="21189"/>
    <cellStyle name="Input3 8 2 5 2 3" xfId="21190"/>
    <cellStyle name="Input3 8 2 5 2 4" xfId="21191"/>
    <cellStyle name="Input3 8 2 5 2 5" xfId="21192"/>
    <cellStyle name="Input3 8 2 5 3" xfId="21193"/>
    <cellStyle name="Input3 8 2 5 4" xfId="21194"/>
    <cellStyle name="Input3 8 2 5 5" xfId="21195"/>
    <cellStyle name="Input3 8 2 5 6" xfId="21196"/>
    <cellStyle name="Input3 8 2 6" xfId="21197"/>
    <cellStyle name="Input3 8 2 6 2" xfId="21198"/>
    <cellStyle name="Input3 8 2 6 3" xfId="21199"/>
    <cellStyle name="Input3 8 2 6 4" xfId="21200"/>
    <cellStyle name="Input3 8 2 6 5" xfId="21201"/>
    <cellStyle name="Input3 8 2 7" xfId="21202"/>
    <cellStyle name="Input3 8 2 8" xfId="21203"/>
    <cellStyle name="Input3 8 2 9" xfId="21204"/>
    <cellStyle name="Input3 8 3" xfId="21205"/>
    <cellStyle name="Input3 8 3 10" xfId="21206"/>
    <cellStyle name="Input3 8 3 2" xfId="21207"/>
    <cellStyle name="Input3 8 3 2 2" xfId="21208"/>
    <cellStyle name="Input3 8 3 2 2 2" xfId="21209"/>
    <cellStyle name="Input3 8 3 2 2 3" xfId="21210"/>
    <cellStyle name="Input3 8 3 2 2 4" xfId="21211"/>
    <cellStyle name="Input3 8 3 2 2 5" xfId="21212"/>
    <cellStyle name="Input3 8 3 2 3" xfId="21213"/>
    <cellStyle name="Input3 8 3 2 4" xfId="21214"/>
    <cellStyle name="Input3 8 3 2 5" xfId="21215"/>
    <cellStyle name="Input3 8 3 2 6" xfId="21216"/>
    <cellStyle name="Input3 8 3 3" xfId="21217"/>
    <cellStyle name="Input3 8 3 3 2" xfId="21218"/>
    <cellStyle name="Input3 8 3 3 2 2" xfId="21219"/>
    <cellStyle name="Input3 8 3 3 2 3" xfId="21220"/>
    <cellStyle name="Input3 8 3 3 2 4" xfId="21221"/>
    <cellStyle name="Input3 8 3 3 2 5" xfId="21222"/>
    <cellStyle name="Input3 8 3 3 3" xfId="21223"/>
    <cellStyle name="Input3 8 3 3 4" xfId="21224"/>
    <cellStyle name="Input3 8 3 3 5" xfId="21225"/>
    <cellStyle name="Input3 8 3 3 6" xfId="21226"/>
    <cellStyle name="Input3 8 3 4" xfId="21227"/>
    <cellStyle name="Input3 8 3 4 2" xfId="21228"/>
    <cellStyle name="Input3 8 3 4 2 2" xfId="21229"/>
    <cellStyle name="Input3 8 3 4 2 3" xfId="21230"/>
    <cellStyle name="Input3 8 3 4 2 4" xfId="21231"/>
    <cellStyle name="Input3 8 3 4 2 5" xfId="21232"/>
    <cellStyle name="Input3 8 3 4 3" xfId="21233"/>
    <cellStyle name="Input3 8 3 4 4" xfId="21234"/>
    <cellStyle name="Input3 8 3 4 5" xfId="21235"/>
    <cellStyle name="Input3 8 3 4 6" xfId="21236"/>
    <cellStyle name="Input3 8 3 5" xfId="21237"/>
    <cellStyle name="Input3 8 3 5 2" xfId="21238"/>
    <cellStyle name="Input3 8 3 5 2 2" xfId="21239"/>
    <cellStyle name="Input3 8 3 5 2 3" xfId="21240"/>
    <cellStyle name="Input3 8 3 5 2 4" xfId="21241"/>
    <cellStyle name="Input3 8 3 5 2 5" xfId="21242"/>
    <cellStyle name="Input3 8 3 5 3" xfId="21243"/>
    <cellStyle name="Input3 8 3 5 4" xfId="21244"/>
    <cellStyle name="Input3 8 3 5 5" xfId="21245"/>
    <cellStyle name="Input3 8 3 5 6" xfId="21246"/>
    <cellStyle name="Input3 8 3 6" xfId="21247"/>
    <cellStyle name="Input3 8 3 6 2" xfId="21248"/>
    <cellStyle name="Input3 8 3 6 3" xfId="21249"/>
    <cellStyle name="Input3 8 3 6 4" xfId="21250"/>
    <cellStyle name="Input3 8 3 6 5" xfId="21251"/>
    <cellStyle name="Input3 8 3 7" xfId="21252"/>
    <cellStyle name="Input3 8 3 8" xfId="21253"/>
    <cellStyle name="Input3 8 3 9" xfId="21254"/>
    <cellStyle name="Input3 8 4" xfId="21255"/>
    <cellStyle name="Input3 8 4 2" xfId="21256"/>
    <cellStyle name="Input3 8 4 2 2" xfId="21257"/>
    <cellStyle name="Input3 8 4 2 3" xfId="21258"/>
    <cellStyle name="Input3 8 4 2 4" xfId="21259"/>
    <cellStyle name="Input3 8 4 2 5" xfId="21260"/>
    <cellStyle name="Input3 8 4 3" xfId="21261"/>
    <cellStyle name="Input3 8 4 4" xfId="21262"/>
    <cellStyle name="Input3 8 4 5" xfId="21263"/>
    <cellStyle name="Input3 8 4 6" xfId="21264"/>
    <cellStyle name="Input3 8 5" xfId="21265"/>
    <cellStyle name="Input3 8 5 2" xfId="21266"/>
    <cellStyle name="Input3 8 5 2 2" xfId="21267"/>
    <cellStyle name="Input3 8 5 2 3" xfId="21268"/>
    <cellStyle name="Input3 8 5 2 4" xfId="21269"/>
    <cellStyle name="Input3 8 5 2 5" xfId="21270"/>
    <cellStyle name="Input3 8 5 3" xfId="21271"/>
    <cellStyle name="Input3 8 5 4" xfId="21272"/>
    <cellStyle name="Input3 8 5 5" xfId="21273"/>
    <cellStyle name="Input3 8 5 6" xfId="21274"/>
    <cellStyle name="Input3 8 6" xfId="21275"/>
    <cellStyle name="Input3 8 6 2" xfId="21276"/>
    <cellStyle name="Input3 8 6 2 2" xfId="21277"/>
    <cellStyle name="Input3 8 6 2 3" xfId="21278"/>
    <cellStyle name="Input3 8 6 2 4" xfId="21279"/>
    <cellStyle name="Input3 8 6 2 5" xfId="21280"/>
    <cellStyle name="Input3 8 6 3" xfId="21281"/>
    <cellStyle name="Input3 8 6 4" xfId="21282"/>
    <cellStyle name="Input3 8 6 5" xfId="21283"/>
    <cellStyle name="Input3 8 6 6" xfId="21284"/>
    <cellStyle name="Input3 8 7" xfId="21285"/>
    <cellStyle name="Input3 8 7 2" xfId="21286"/>
    <cellStyle name="Input3 8 7 2 2" xfId="21287"/>
    <cellStyle name="Input3 8 7 2 3" xfId="21288"/>
    <cellStyle name="Input3 8 7 2 4" xfId="21289"/>
    <cellStyle name="Input3 8 7 2 5" xfId="21290"/>
    <cellStyle name="Input3 8 7 3" xfId="21291"/>
    <cellStyle name="Input3 8 7 4" xfId="21292"/>
    <cellStyle name="Input3 8 7 5" xfId="21293"/>
    <cellStyle name="Input3 8 7 6" xfId="21294"/>
    <cellStyle name="Input3 8 8" xfId="21295"/>
    <cellStyle name="Input3 8 8 2" xfId="21296"/>
    <cellStyle name="Input3 8 8 3" xfId="21297"/>
    <cellStyle name="Input3 8 8 4" xfId="21298"/>
    <cellStyle name="Input3 8 8 5" xfId="21299"/>
    <cellStyle name="Input3 8 9" xfId="21300"/>
    <cellStyle name="Input3 9" xfId="21301"/>
    <cellStyle name="InputGuess" xfId="21302"/>
    <cellStyle name="Integer" xfId="21303"/>
    <cellStyle name="Item" xfId="21304"/>
    <cellStyle name="ItemTypeClass" xfId="21305"/>
    <cellStyle name="ItemTypeClass 10" xfId="21306"/>
    <cellStyle name="ItemTypeClass 11" xfId="21307"/>
    <cellStyle name="ItemTypeClass 2" xfId="21308"/>
    <cellStyle name="ItemTypeClass 2 10" xfId="21309"/>
    <cellStyle name="ItemTypeClass 2 11" xfId="21310"/>
    <cellStyle name="ItemTypeClass 2 2" xfId="21311"/>
    <cellStyle name="ItemTypeClass 2 2 10" xfId="21312"/>
    <cellStyle name="ItemTypeClass 2 2 2" xfId="21313"/>
    <cellStyle name="ItemTypeClass 2 2 2 2" xfId="21314"/>
    <cellStyle name="ItemTypeClass 2 2 2 2 2" xfId="21315"/>
    <cellStyle name="ItemTypeClass 2 2 2 2 3" xfId="21316"/>
    <cellStyle name="ItemTypeClass 2 2 2 2 4" xfId="21317"/>
    <cellStyle name="ItemTypeClass 2 2 2 2 5" xfId="21318"/>
    <cellStyle name="ItemTypeClass 2 2 2 3" xfId="21319"/>
    <cellStyle name="ItemTypeClass 2 2 2 4" xfId="21320"/>
    <cellStyle name="ItemTypeClass 2 2 2 5" xfId="21321"/>
    <cellStyle name="ItemTypeClass 2 2 2 6" xfId="21322"/>
    <cellStyle name="ItemTypeClass 2 2 3" xfId="21323"/>
    <cellStyle name="ItemTypeClass 2 2 3 2" xfId="21324"/>
    <cellStyle name="ItemTypeClass 2 2 3 2 2" xfId="21325"/>
    <cellStyle name="ItemTypeClass 2 2 3 2 3" xfId="21326"/>
    <cellStyle name="ItemTypeClass 2 2 3 2 4" xfId="21327"/>
    <cellStyle name="ItemTypeClass 2 2 3 2 5" xfId="21328"/>
    <cellStyle name="ItemTypeClass 2 2 3 3" xfId="21329"/>
    <cellStyle name="ItemTypeClass 2 2 3 4" xfId="21330"/>
    <cellStyle name="ItemTypeClass 2 2 3 5" xfId="21331"/>
    <cellStyle name="ItemTypeClass 2 2 3 6" xfId="21332"/>
    <cellStyle name="ItemTypeClass 2 2 4" xfId="21333"/>
    <cellStyle name="ItemTypeClass 2 2 4 2" xfId="21334"/>
    <cellStyle name="ItemTypeClass 2 2 4 2 2" xfId="21335"/>
    <cellStyle name="ItemTypeClass 2 2 4 2 3" xfId="21336"/>
    <cellStyle name="ItemTypeClass 2 2 4 2 4" xfId="21337"/>
    <cellStyle name="ItemTypeClass 2 2 4 2 5" xfId="21338"/>
    <cellStyle name="ItemTypeClass 2 2 4 3" xfId="21339"/>
    <cellStyle name="ItemTypeClass 2 2 4 4" xfId="21340"/>
    <cellStyle name="ItemTypeClass 2 2 4 5" xfId="21341"/>
    <cellStyle name="ItemTypeClass 2 2 4 6" xfId="21342"/>
    <cellStyle name="ItemTypeClass 2 2 5" xfId="21343"/>
    <cellStyle name="ItemTypeClass 2 2 5 2" xfId="21344"/>
    <cellStyle name="ItemTypeClass 2 2 5 2 2" xfId="21345"/>
    <cellStyle name="ItemTypeClass 2 2 5 2 3" xfId="21346"/>
    <cellStyle name="ItemTypeClass 2 2 5 2 4" xfId="21347"/>
    <cellStyle name="ItemTypeClass 2 2 5 2 5" xfId="21348"/>
    <cellStyle name="ItemTypeClass 2 2 5 3" xfId="21349"/>
    <cellStyle name="ItemTypeClass 2 2 5 4" xfId="21350"/>
    <cellStyle name="ItemTypeClass 2 2 5 5" xfId="21351"/>
    <cellStyle name="ItemTypeClass 2 2 5 6" xfId="21352"/>
    <cellStyle name="ItemTypeClass 2 2 6" xfId="21353"/>
    <cellStyle name="ItemTypeClass 2 2 6 2" xfId="21354"/>
    <cellStyle name="ItemTypeClass 2 2 6 3" xfId="21355"/>
    <cellStyle name="ItemTypeClass 2 2 6 4" xfId="21356"/>
    <cellStyle name="ItemTypeClass 2 2 6 5" xfId="21357"/>
    <cellStyle name="ItemTypeClass 2 2 7" xfId="21358"/>
    <cellStyle name="ItemTypeClass 2 2 8" xfId="21359"/>
    <cellStyle name="ItemTypeClass 2 2 9" xfId="21360"/>
    <cellStyle name="ItemTypeClass 2 3" xfId="21361"/>
    <cellStyle name="ItemTypeClass 2 3 10" xfId="21362"/>
    <cellStyle name="ItemTypeClass 2 3 2" xfId="21363"/>
    <cellStyle name="ItemTypeClass 2 3 2 2" xfId="21364"/>
    <cellStyle name="ItemTypeClass 2 3 2 2 2" xfId="21365"/>
    <cellStyle name="ItemTypeClass 2 3 2 2 3" xfId="21366"/>
    <cellStyle name="ItemTypeClass 2 3 2 2 4" xfId="21367"/>
    <cellStyle name="ItemTypeClass 2 3 2 2 5" xfId="21368"/>
    <cellStyle name="ItemTypeClass 2 3 2 3" xfId="21369"/>
    <cellStyle name="ItemTypeClass 2 3 2 4" xfId="21370"/>
    <cellStyle name="ItemTypeClass 2 3 2 5" xfId="21371"/>
    <cellStyle name="ItemTypeClass 2 3 2 6" xfId="21372"/>
    <cellStyle name="ItemTypeClass 2 3 3" xfId="21373"/>
    <cellStyle name="ItemTypeClass 2 3 3 2" xfId="21374"/>
    <cellStyle name="ItemTypeClass 2 3 3 2 2" xfId="21375"/>
    <cellStyle name="ItemTypeClass 2 3 3 2 3" xfId="21376"/>
    <cellStyle name="ItemTypeClass 2 3 3 2 4" xfId="21377"/>
    <cellStyle name="ItemTypeClass 2 3 3 2 5" xfId="21378"/>
    <cellStyle name="ItemTypeClass 2 3 3 3" xfId="21379"/>
    <cellStyle name="ItemTypeClass 2 3 3 4" xfId="21380"/>
    <cellStyle name="ItemTypeClass 2 3 3 5" xfId="21381"/>
    <cellStyle name="ItemTypeClass 2 3 3 6" xfId="21382"/>
    <cellStyle name="ItemTypeClass 2 3 4" xfId="21383"/>
    <cellStyle name="ItemTypeClass 2 3 4 2" xfId="21384"/>
    <cellStyle name="ItemTypeClass 2 3 4 2 2" xfId="21385"/>
    <cellStyle name="ItemTypeClass 2 3 4 2 3" xfId="21386"/>
    <cellStyle name="ItemTypeClass 2 3 4 2 4" xfId="21387"/>
    <cellStyle name="ItemTypeClass 2 3 4 2 5" xfId="21388"/>
    <cellStyle name="ItemTypeClass 2 3 4 3" xfId="21389"/>
    <cellStyle name="ItemTypeClass 2 3 4 4" xfId="21390"/>
    <cellStyle name="ItemTypeClass 2 3 4 5" xfId="21391"/>
    <cellStyle name="ItemTypeClass 2 3 4 6" xfId="21392"/>
    <cellStyle name="ItemTypeClass 2 3 5" xfId="21393"/>
    <cellStyle name="ItemTypeClass 2 3 5 2" xfId="21394"/>
    <cellStyle name="ItemTypeClass 2 3 5 2 2" xfId="21395"/>
    <cellStyle name="ItemTypeClass 2 3 5 2 3" xfId="21396"/>
    <cellStyle name="ItemTypeClass 2 3 5 2 4" xfId="21397"/>
    <cellStyle name="ItemTypeClass 2 3 5 2 5" xfId="21398"/>
    <cellStyle name="ItemTypeClass 2 3 5 3" xfId="21399"/>
    <cellStyle name="ItemTypeClass 2 3 5 4" xfId="21400"/>
    <cellStyle name="ItemTypeClass 2 3 5 5" xfId="21401"/>
    <cellStyle name="ItemTypeClass 2 3 5 6" xfId="21402"/>
    <cellStyle name="ItemTypeClass 2 3 6" xfId="21403"/>
    <cellStyle name="ItemTypeClass 2 3 6 2" xfId="21404"/>
    <cellStyle name="ItemTypeClass 2 3 6 3" xfId="21405"/>
    <cellStyle name="ItemTypeClass 2 3 6 4" xfId="21406"/>
    <cellStyle name="ItemTypeClass 2 3 6 5" xfId="21407"/>
    <cellStyle name="ItemTypeClass 2 3 7" xfId="21408"/>
    <cellStyle name="ItemTypeClass 2 3 8" xfId="21409"/>
    <cellStyle name="ItemTypeClass 2 3 9" xfId="21410"/>
    <cellStyle name="ItemTypeClass 2 4" xfId="21411"/>
    <cellStyle name="ItemTypeClass 2 4 2" xfId="21412"/>
    <cellStyle name="ItemTypeClass 2 4 2 2" xfId="21413"/>
    <cellStyle name="ItemTypeClass 2 4 2 3" xfId="21414"/>
    <cellStyle name="ItemTypeClass 2 4 2 4" xfId="21415"/>
    <cellStyle name="ItemTypeClass 2 4 2 5" xfId="21416"/>
    <cellStyle name="ItemTypeClass 2 4 3" xfId="21417"/>
    <cellStyle name="ItemTypeClass 2 4 4" xfId="21418"/>
    <cellStyle name="ItemTypeClass 2 4 5" xfId="21419"/>
    <cellStyle name="ItemTypeClass 2 4 6" xfId="21420"/>
    <cellStyle name="ItemTypeClass 2 5" xfId="21421"/>
    <cellStyle name="ItemTypeClass 2 5 2" xfId="21422"/>
    <cellStyle name="ItemTypeClass 2 5 2 2" xfId="21423"/>
    <cellStyle name="ItemTypeClass 2 5 2 3" xfId="21424"/>
    <cellStyle name="ItemTypeClass 2 5 2 4" xfId="21425"/>
    <cellStyle name="ItemTypeClass 2 5 2 5" xfId="21426"/>
    <cellStyle name="ItemTypeClass 2 5 3" xfId="21427"/>
    <cellStyle name="ItemTypeClass 2 5 4" xfId="21428"/>
    <cellStyle name="ItemTypeClass 2 5 5" xfId="21429"/>
    <cellStyle name="ItemTypeClass 2 5 6" xfId="21430"/>
    <cellStyle name="ItemTypeClass 2 6" xfId="21431"/>
    <cellStyle name="ItemTypeClass 2 6 2" xfId="21432"/>
    <cellStyle name="ItemTypeClass 2 6 2 2" xfId="21433"/>
    <cellStyle name="ItemTypeClass 2 6 2 3" xfId="21434"/>
    <cellStyle name="ItemTypeClass 2 6 2 4" xfId="21435"/>
    <cellStyle name="ItemTypeClass 2 6 2 5" xfId="21436"/>
    <cellStyle name="ItemTypeClass 2 6 3" xfId="21437"/>
    <cellStyle name="ItemTypeClass 2 6 4" xfId="21438"/>
    <cellStyle name="ItemTypeClass 2 6 5" xfId="21439"/>
    <cellStyle name="ItemTypeClass 2 6 6" xfId="21440"/>
    <cellStyle name="ItemTypeClass 2 7" xfId="21441"/>
    <cellStyle name="ItemTypeClass 2 7 2" xfId="21442"/>
    <cellStyle name="ItemTypeClass 2 7 3" xfId="21443"/>
    <cellStyle name="ItemTypeClass 2 7 4" xfId="21444"/>
    <cellStyle name="ItemTypeClass 2 7 5" xfId="21445"/>
    <cellStyle name="ItemTypeClass 2 8" xfId="21446"/>
    <cellStyle name="ItemTypeClass 2 9" xfId="21447"/>
    <cellStyle name="ItemTypeClass 3" xfId="21448"/>
    <cellStyle name="ItemTypeClass 3 10" xfId="21449"/>
    <cellStyle name="ItemTypeClass 3 11" xfId="21450"/>
    <cellStyle name="ItemTypeClass 3 2" xfId="21451"/>
    <cellStyle name="ItemTypeClass 3 2 10" xfId="21452"/>
    <cellStyle name="ItemTypeClass 3 2 2" xfId="21453"/>
    <cellStyle name="ItemTypeClass 3 2 2 2" xfId="21454"/>
    <cellStyle name="ItemTypeClass 3 2 2 2 2" xfId="21455"/>
    <cellStyle name="ItemTypeClass 3 2 2 2 3" xfId="21456"/>
    <cellStyle name="ItemTypeClass 3 2 2 2 4" xfId="21457"/>
    <cellStyle name="ItemTypeClass 3 2 2 2 5" xfId="21458"/>
    <cellStyle name="ItemTypeClass 3 2 2 3" xfId="21459"/>
    <cellStyle name="ItemTypeClass 3 2 2 4" xfId="21460"/>
    <cellStyle name="ItemTypeClass 3 2 2 5" xfId="21461"/>
    <cellStyle name="ItemTypeClass 3 2 2 6" xfId="21462"/>
    <cellStyle name="ItemTypeClass 3 2 3" xfId="21463"/>
    <cellStyle name="ItemTypeClass 3 2 3 2" xfId="21464"/>
    <cellStyle name="ItemTypeClass 3 2 3 2 2" xfId="21465"/>
    <cellStyle name="ItemTypeClass 3 2 3 2 3" xfId="21466"/>
    <cellStyle name="ItemTypeClass 3 2 3 2 4" xfId="21467"/>
    <cellStyle name="ItemTypeClass 3 2 3 2 5" xfId="21468"/>
    <cellStyle name="ItemTypeClass 3 2 3 3" xfId="21469"/>
    <cellStyle name="ItemTypeClass 3 2 3 4" xfId="21470"/>
    <cellStyle name="ItemTypeClass 3 2 3 5" xfId="21471"/>
    <cellStyle name="ItemTypeClass 3 2 3 6" xfId="21472"/>
    <cellStyle name="ItemTypeClass 3 2 4" xfId="21473"/>
    <cellStyle name="ItemTypeClass 3 2 4 2" xfId="21474"/>
    <cellStyle name="ItemTypeClass 3 2 4 2 2" xfId="21475"/>
    <cellStyle name="ItemTypeClass 3 2 4 2 3" xfId="21476"/>
    <cellStyle name="ItemTypeClass 3 2 4 2 4" xfId="21477"/>
    <cellStyle name="ItemTypeClass 3 2 4 2 5" xfId="21478"/>
    <cellStyle name="ItemTypeClass 3 2 4 3" xfId="21479"/>
    <cellStyle name="ItemTypeClass 3 2 4 4" xfId="21480"/>
    <cellStyle name="ItemTypeClass 3 2 4 5" xfId="21481"/>
    <cellStyle name="ItemTypeClass 3 2 4 6" xfId="21482"/>
    <cellStyle name="ItemTypeClass 3 2 5" xfId="21483"/>
    <cellStyle name="ItemTypeClass 3 2 5 2" xfId="21484"/>
    <cellStyle name="ItemTypeClass 3 2 5 2 2" xfId="21485"/>
    <cellStyle name="ItemTypeClass 3 2 5 2 3" xfId="21486"/>
    <cellStyle name="ItemTypeClass 3 2 5 2 4" xfId="21487"/>
    <cellStyle name="ItemTypeClass 3 2 5 2 5" xfId="21488"/>
    <cellStyle name="ItemTypeClass 3 2 5 3" xfId="21489"/>
    <cellStyle name="ItemTypeClass 3 2 5 4" xfId="21490"/>
    <cellStyle name="ItemTypeClass 3 2 5 5" xfId="21491"/>
    <cellStyle name="ItemTypeClass 3 2 5 6" xfId="21492"/>
    <cellStyle name="ItemTypeClass 3 2 6" xfId="21493"/>
    <cellStyle name="ItemTypeClass 3 2 6 2" xfId="21494"/>
    <cellStyle name="ItemTypeClass 3 2 6 3" xfId="21495"/>
    <cellStyle name="ItemTypeClass 3 2 6 4" xfId="21496"/>
    <cellStyle name="ItemTypeClass 3 2 6 5" xfId="21497"/>
    <cellStyle name="ItemTypeClass 3 2 7" xfId="21498"/>
    <cellStyle name="ItemTypeClass 3 2 8" xfId="21499"/>
    <cellStyle name="ItemTypeClass 3 2 9" xfId="21500"/>
    <cellStyle name="ItemTypeClass 3 3" xfId="21501"/>
    <cellStyle name="ItemTypeClass 3 3 10" xfId="21502"/>
    <cellStyle name="ItemTypeClass 3 3 2" xfId="21503"/>
    <cellStyle name="ItemTypeClass 3 3 2 2" xfId="21504"/>
    <cellStyle name="ItemTypeClass 3 3 2 2 2" xfId="21505"/>
    <cellStyle name="ItemTypeClass 3 3 2 2 3" xfId="21506"/>
    <cellStyle name="ItemTypeClass 3 3 2 2 4" xfId="21507"/>
    <cellStyle name="ItemTypeClass 3 3 2 2 5" xfId="21508"/>
    <cellStyle name="ItemTypeClass 3 3 2 3" xfId="21509"/>
    <cellStyle name="ItemTypeClass 3 3 2 4" xfId="21510"/>
    <cellStyle name="ItemTypeClass 3 3 2 5" xfId="21511"/>
    <cellStyle name="ItemTypeClass 3 3 2 6" xfId="21512"/>
    <cellStyle name="ItemTypeClass 3 3 3" xfId="21513"/>
    <cellStyle name="ItemTypeClass 3 3 3 2" xfId="21514"/>
    <cellStyle name="ItemTypeClass 3 3 3 2 2" xfId="21515"/>
    <cellStyle name="ItemTypeClass 3 3 3 2 3" xfId="21516"/>
    <cellStyle name="ItemTypeClass 3 3 3 2 4" xfId="21517"/>
    <cellStyle name="ItemTypeClass 3 3 3 2 5" xfId="21518"/>
    <cellStyle name="ItemTypeClass 3 3 3 3" xfId="21519"/>
    <cellStyle name="ItemTypeClass 3 3 3 4" xfId="21520"/>
    <cellStyle name="ItemTypeClass 3 3 3 5" xfId="21521"/>
    <cellStyle name="ItemTypeClass 3 3 3 6" xfId="21522"/>
    <cellStyle name="ItemTypeClass 3 3 4" xfId="21523"/>
    <cellStyle name="ItemTypeClass 3 3 4 2" xfId="21524"/>
    <cellStyle name="ItemTypeClass 3 3 4 2 2" xfId="21525"/>
    <cellStyle name="ItemTypeClass 3 3 4 2 3" xfId="21526"/>
    <cellStyle name="ItemTypeClass 3 3 4 2 4" xfId="21527"/>
    <cellStyle name="ItemTypeClass 3 3 4 2 5" xfId="21528"/>
    <cellStyle name="ItemTypeClass 3 3 4 3" xfId="21529"/>
    <cellStyle name="ItemTypeClass 3 3 4 4" xfId="21530"/>
    <cellStyle name="ItemTypeClass 3 3 4 5" xfId="21531"/>
    <cellStyle name="ItemTypeClass 3 3 4 6" xfId="21532"/>
    <cellStyle name="ItemTypeClass 3 3 5" xfId="21533"/>
    <cellStyle name="ItemTypeClass 3 3 5 2" xfId="21534"/>
    <cellStyle name="ItemTypeClass 3 3 5 2 2" xfId="21535"/>
    <cellStyle name="ItemTypeClass 3 3 5 2 3" xfId="21536"/>
    <cellStyle name="ItemTypeClass 3 3 5 2 4" xfId="21537"/>
    <cellStyle name="ItemTypeClass 3 3 5 2 5" xfId="21538"/>
    <cellStyle name="ItemTypeClass 3 3 5 3" xfId="21539"/>
    <cellStyle name="ItemTypeClass 3 3 5 4" xfId="21540"/>
    <cellStyle name="ItemTypeClass 3 3 5 5" xfId="21541"/>
    <cellStyle name="ItemTypeClass 3 3 5 6" xfId="21542"/>
    <cellStyle name="ItemTypeClass 3 3 6" xfId="21543"/>
    <cellStyle name="ItemTypeClass 3 3 6 2" xfId="21544"/>
    <cellStyle name="ItemTypeClass 3 3 6 3" xfId="21545"/>
    <cellStyle name="ItemTypeClass 3 3 6 4" xfId="21546"/>
    <cellStyle name="ItemTypeClass 3 3 6 5" xfId="21547"/>
    <cellStyle name="ItemTypeClass 3 3 7" xfId="21548"/>
    <cellStyle name="ItemTypeClass 3 3 8" xfId="21549"/>
    <cellStyle name="ItemTypeClass 3 3 9" xfId="21550"/>
    <cellStyle name="ItemTypeClass 3 4" xfId="21551"/>
    <cellStyle name="ItemTypeClass 3 4 2" xfId="21552"/>
    <cellStyle name="ItemTypeClass 3 4 2 2" xfId="21553"/>
    <cellStyle name="ItemTypeClass 3 4 2 3" xfId="21554"/>
    <cellStyle name="ItemTypeClass 3 4 2 4" xfId="21555"/>
    <cellStyle name="ItemTypeClass 3 4 2 5" xfId="21556"/>
    <cellStyle name="ItemTypeClass 3 4 3" xfId="21557"/>
    <cellStyle name="ItemTypeClass 3 4 4" xfId="21558"/>
    <cellStyle name="ItemTypeClass 3 4 5" xfId="21559"/>
    <cellStyle name="ItemTypeClass 3 4 6" xfId="21560"/>
    <cellStyle name="ItemTypeClass 3 5" xfId="21561"/>
    <cellStyle name="ItemTypeClass 3 5 2" xfId="21562"/>
    <cellStyle name="ItemTypeClass 3 5 2 2" xfId="21563"/>
    <cellStyle name="ItemTypeClass 3 5 2 3" xfId="21564"/>
    <cellStyle name="ItemTypeClass 3 5 2 4" xfId="21565"/>
    <cellStyle name="ItemTypeClass 3 5 2 5" xfId="21566"/>
    <cellStyle name="ItemTypeClass 3 5 3" xfId="21567"/>
    <cellStyle name="ItemTypeClass 3 5 4" xfId="21568"/>
    <cellStyle name="ItemTypeClass 3 5 5" xfId="21569"/>
    <cellStyle name="ItemTypeClass 3 5 6" xfId="21570"/>
    <cellStyle name="ItemTypeClass 3 6" xfId="21571"/>
    <cellStyle name="ItemTypeClass 3 6 2" xfId="21572"/>
    <cellStyle name="ItemTypeClass 3 6 2 2" xfId="21573"/>
    <cellStyle name="ItemTypeClass 3 6 2 3" xfId="21574"/>
    <cellStyle name="ItemTypeClass 3 6 2 4" xfId="21575"/>
    <cellStyle name="ItemTypeClass 3 6 2 5" xfId="21576"/>
    <cellStyle name="ItemTypeClass 3 6 3" xfId="21577"/>
    <cellStyle name="ItemTypeClass 3 6 4" xfId="21578"/>
    <cellStyle name="ItemTypeClass 3 6 5" xfId="21579"/>
    <cellStyle name="ItemTypeClass 3 6 6" xfId="21580"/>
    <cellStyle name="ItemTypeClass 3 7" xfId="21581"/>
    <cellStyle name="ItemTypeClass 3 7 2" xfId="21582"/>
    <cellStyle name="ItemTypeClass 3 7 3" xfId="21583"/>
    <cellStyle name="ItemTypeClass 3 7 4" xfId="21584"/>
    <cellStyle name="ItemTypeClass 3 7 5" xfId="21585"/>
    <cellStyle name="ItemTypeClass 3 8" xfId="21586"/>
    <cellStyle name="ItemTypeClass 3 9" xfId="21587"/>
    <cellStyle name="ItemTypeClass 4" xfId="21588"/>
    <cellStyle name="ItemTypeClass 4 10" xfId="21589"/>
    <cellStyle name="ItemTypeClass 4 11" xfId="21590"/>
    <cellStyle name="ItemTypeClass 4 12" xfId="21591"/>
    <cellStyle name="ItemTypeClass 4 2" xfId="21592"/>
    <cellStyle name="ItemTypeClass 4 2 10" xfId="21593"/>
    <cellStyle name="ItemTypeClass 4 2 2" xfId="21594"/>
    <cellStyle name="ItemTypeClass 4 2 2 2" xfId="21595"/>
    <cellStyle name="ItemTypeClass 4 2 2 2 2" xfId="21596"/>
    <cellStyle name="ItemTypeClass 4 2 2 2 3" xfId="21597"/>
    <cellStyle name="ItemTypeClass 4 2 2 2 4" xfId="21598"/>
    <cellStyle name="ItemTypeClass 4 2 2 2 5" xfId="21599"/>
    <cellStyle name="ItemTypeClass 4 2 2 3" xfId="21600"/>
    <cellStyle name="ItemTypeClass 4 2 2 4" xfId="21601"/>
    <cellStyle name="ItemTypeClass 4 2 2 5" xfId="21602"/>
    <cellStyle name="ItemTypeClass 4 2 2 6" xfId="21603"/>
    <cellStyle name="ItemTypeClass 4 2 3" xfId="21604"/>
    <cellStyle name="ItemTypeClass 4 2 3 2" xfId="21605"/>
    <cellStyle name="ItemTypeClass 4 2 3 2 2" xfId="21606"/>
    <cellStyle name="ItemTypeClass 4 2 3 2 3" xfId="21607"/>
    <cellStyle name="ItemTypeClass 4 2 3 2 4" xfId="21608"/>
    <cellStyle name="ItemTypeClass 4 2 3 2 5" xfId="21609"/>
    <cellStyle name="ItemTypeClass 4 2 3 3" xfId="21610"/>
    <cellStyle name="ItemTypeClass 4 2 3 4" xfId="21611"/>
    <cellStyle name="ItemTypeClass 4 2 3 5" xfId="21612"/>
    <cellStyle name="ItemTypeClass 4 2 3 6" xfId="21613"/>
    <cellStyle name="ItemTypeClass 4 2 4" xfId="21614"/>
    <cellStyle name="ItemTypeClass 4 2 4 2" xfId="21615"/>
    <cellStyle name="ItemTypeClass 4 2 4 2 2" xfId="21616"/>
    <cellStyle name="ItemTypeClass 4 2 4 2 3" xfId="21617"/>
    <cellStyle name="ItemTypeClass 4 2 4 2 4" xfId="21618"/>
    <cellStyle name="ItemTypeClass 4 2 4 2 5" xfId="21619"/>
    <cellStyle name="ItemTypeClass 4 2 4 3" xfId="21620"/>
    <cellStyle name="ItemTypeClass 4 2 4 4" xfId="21621"/>
    <cellStyle name="ItemTypeClass 4 2 4 5" xfId="21622"/>
    <cellStyle name="ItemTypeClass 4 2 4 6" xfId="21623"/>
    <cellStyle name="ItemTypeClass 4 2 5" xfId="21624"/>
    <cellStyle name="ItemTypeClass 4 2 5 2" xfId="21625"/>
    <cellStyle name="ItemTypeClass 4 2 5 2 2" xfId="21626"/>
    <cellStyle name="ItemTypeClass 4 2 5 2 3" xfId="21627"/>
    <cellStyle name="ItemTypeClass 4 2 5 2 4" xfId="21628"/>
    <cellStyle name="ItemTypeClass 4 2 5 2 5" xfId="21629"/>
    <cellStyle name="ItemTypeClass 4 2 5 3" xfId="21630"/>
    <cellStyle name="ItemTypeClass 4 2 5 4" xfId="21631"/>
    <cellStyle name="ItemTypeClass 4 2 5 5" xfId="21632"/>
    <cellStyle name="ItemTypeClass 4 2 5 6" xfId="21633"/>
    <cellStyle name="ItemTypeClass 4 2 6" xfId="21634"/>
    <cellStyle name="ItemTypeClass 4 2 6 2" xfId="21635"/>
    <cellStyle name="ItemTypeClass 4 2 6 3" xfId="21636"/>
    <cellStyle name="ItemTypeClass 4 2 6 4" xfId="21637"/>
    <cellStyle name="ItemTypeClass 4 2 6 5" xfId="21638"/>
    <cellStyle name="ItemTypeClass 4 2 7" xfId="21639"/>
    <cellStyle name="ItemTypeClass 4 2 8" xfId="21640"/>
    <cellStyle name="ItemTypeClass 4 2 9" xfId="21641"/>
    <cellStyle name="ItemTypeClass 4 3" xfId="21642"/>
    <cellStyle name="ItemTypeClass 4 3 10" xfId="21643"/>
    <cellStyle name="ItemTypeClass 4 3 2" xfId="21644"/>
    <cellStyle name="ItemTypeClass 4 3 2 2" xfId="21645"/>
    <cellStyle name="ItemTypeClass 4 3 2 2 2" xfId="21646"/>
    <cellStyle name="ItemTypeClass 4 3 2 2 3" xfId="21647"/>
    <cellStyle name="ItemTypeClass 4 3 2 2 4" xfId="21648"/>
    <cellStyle name="ItemTypeClass 4 3 2 2 5" xfId="21649"/>
    <cellStyle name="ItemTypeClass 4 3 2 3" xfId="21650"/>
    <cellStyle name="ItemTypeClass 4 3 2 4" xfId="21651"/>
    <cellStyle name="ItemTypeClass 4 3 2 5" xfId="21652"/>
    <cellStyle name="ItemTypeClass 4 3 2 6" xfId="21653"/>
    <cellStyle name="ItemTypeClass 4 3 3" xfId="21654"/>
    <cellStyle name="ItemTypeClass 4 3 3 2" xfId="21655"/>
    <cellStyle name="ItemTypeClass 4 3 3 2 2" xfId="21656"/>
    <cellStyle name="ItemTypeClass 4 3 3 2 3" xfId="21657"/>
    <cellStyle name="ItemTypeClass 4 3 3 2 4" xfId="21658"/>
    <cellStyle name="ItemTypeClass 4 3 3 2 5" xfId="21659"/>
    <cellStyle name="ItemTypeClass 4 3 3 3" xfId="21660"/>
    <cellStyle name="ItemTypeClass 4 3 3 4" xfId="21661"/>
    <cellStyle name="ItemTypeClass 4 3 3 5" xfId="21662"/>
    <cellStyle name="ItemTypeClass 4 3 3 6" xfId="21663"/>
    <cellStyle name="ItemTypeClass 4 3 4" xfId="21664"/>
    <cellStyle name="ItemTypeClass 4 3 4 2" xfId="21665"/>
    <cellStyle name="ItemTypeClass 4 3 4 2 2" xfId="21666"/>
    <cellStyle name="ItemTypeClass 4 3 4 2 3" xfId="21667"/>
    <cellStyle name="ItemTypeClass 4 3 4 2 4" xfId="21668"/>
    <cellStyle name="ItemTypeClass 4 3 4 2 5" xfId="21669"/>
    <cellStyle name="ItemTypeClass 4 3 4 3" xfId="21670"/>
    <cellStyle name="ItemTypeClass 4 3 4 4" xfId="21671"/>
    <cellStyle name="ItemTypeClass 4 3 4 5" xfId="21672"/>
    <cellStyle name="ItemTypeClass 4 3 4 6" xfId="21673"/>
    <cellStyle name="ItemTypeClass 4 3 5" xfId="21674"/>
    <cellStyle name="ItemTypeClass 4 3 5 2" xfId="21675"/>
    <cellStyle name="ItemTypeClass 4 3 5 2 2" xfId="21676"/>
    <cellStyle name="ItemTypeClass 4 3 5 2 3" xfId="21677"/>
    <cellStyle name="ItemTypeClass 4 3 5 2 4" xfId="21678"/>
    <cellStyle name="ItemTypeClass 4 3 5 2 5" xfId="21679"/>
    <cellStyle name="ItemTypeClass 4 3 5 3" xfId="21680"/>
    <cellStyle name="ItemTypeClass 4 3 5 4" xfId="21681"/>
    <cellStyle name="ItemTypeClass 4 3 5 5" xfId="21682"/>
    <cellStyle name="ItemTypeClass 4 3 5 6" xfId="21683"/>
    <cellStyle name="ItemTypeClass 4 3 6" xfId="21684"/>
    <cellStyle name="ItemTypeClass 4 3 6 2" xfId="21685"/>
    <cellStyle name="ItemTypeClass 4 3 6 3" xfId="21686"/>
    <cellStyle name="ItemTypeClass 4 3 6 4" xfId="21687"/>
    <cellStyle name="ItemTypeClass 4 3 6 5" xfId="21688"/>
    <cellStyle name="ItemTypeClass 4 3 7" xfId="21689"/>
    <cellStyle name="ItemTypeClass 4 3 8" xfId="21690"/>
    <cellStyle name="ItemTypeClass 4 3 9" xfId="21691"/>
    <cellStyle name="ItemTypeClass 4 4" xfId="21692"/>
    <cellStyle name="ItemTypeClass 4 4 2" xfId="21693"/>
    <cellStyle name="ItemTypeClass 4 4 2 2" xfId="21694"/>
    <cellStyle name="ItemTypeClass 4 4 2 3" xfId="21695"/>
    <cellStyle name="ItemTypeClass 4 4 2 4" xfId="21696"/>
    <cellStyle name="ItemTypeClass 4 4 2 5" xfId="21697"/>
    <cellStyle name="ItemTypeClass 4 4 3" xfId="21698"/>
    <cellStyle name="ItemTypeClass 4 4 4" xfId="21699"/>
    <cellStyle name="ItemTypeClass 4 4 5" xfId="21700"/>
    <cellStyle name="ItemTypeClass 4 4 6" xfId="21701"/>
    <cellStyle name="ItemTypeClass 4 5" xfId="21702"/>
    <cellStyle name="ItemTypeClass 4 5 2" xfId="21703"/>
    <cellStyle name="ItemTypeClass 4 5 2 2" xfId="21704"/>
    <cellStyle name="ItemTypeClass 4 5 2 3" xfId="21705"/>
    <cellStyle name="ItemTypeClass 4 5 2 4" xfId="21706"/>
    <cellStyle name="ItemTypeClass 4 5 2 5" xfId="21707"/>
    <cellStyle name="ItemTypeClass 4 5 3" xfId="21708"/>
    <cellStyle name="ItemTypeClass 4 5 4" xfId="21709"/>
    <cellStyle name="ItemTypeClass 4 5 5" xfId="21710"/>
    <cellStyle name="ItemTypeClass 4 5 6" xfId="21711"/>
    <cellStyle name="ItemTypeClass 4 6" xfId="21712"/>
    <cellStyle name="ItemTypeClass 4 6 2" xfId="21713"/>
    <cellStyle name="ItemTypeClass 4 6 2 2" xfId="21714"/>
    <cellStyle name="ItemTypeClass 4 6 2 3" xfId="21715"/>
    <cellStyle name="ItemTypeClass 4 6 2 4" xfId="21716"/>
    <cellStyle name="ItemTypeClass 4 6 2 5" xfId="21717"/>
    <cellStyle name="ItemTypeClass 4 6 3" xfId="21718"/>
    <cellStyle name="ItemTypeClass 4 6 4" xfId="21719"/>
    <cellStyle name="ItemTypeClass 4 6 5" xfId="21720"/>
    <cellStyle name="ItemTypeClass 4 6 6" xfId="21721"/>
    <cellStyle name="ItemTypeClass 4 7" xfId="21722"/>
    <cellStyle name="ItemTypeClass 4 7 2" xfId="21723"/>
    <cellStyle name="ItemTypeClass 4 7 2 2" xfId="21724"/>
    <cellStyle name="ItemTypeClass 4 7 2 3" xfId="21725"/>
    <cellStyle name="ItemTypeClass 4 7 2 4" xfId="21726"/>
    <cellStyle name="ItemTypeClass 4 7 2 5" xfId="21727"/>
    <cellStyle name="ItemTypeClass 4 7 3" xfId="21728"/>
    <cellStyle name="ItemTypeClass 4 7 4" xfId="21729"/>
    <cellStyle name="ItemTypeClass 4 7 5" xfId="21730"/>
    <cellStyle name="ItemTypeClass 4 7 6" xfId="21731"/>
    <cellStyle name="ItemTypeClass 4 8" xfId="21732"/>
    <cellStyle name="ItemTypeClass 4 8 2" xfId="21733"/>
    <cellStyle name="ItemTypeClass 4 8 3" xfId="21734"/>
    <cellStyle name="ItemTypeClass 4 8 4" xfId="21735"/>
    <cellStyle name="ItemTypeClass 4 8 5" xfId="21736"/>
    <cellStyle name="ItemTypeClass 4 9" xfId="21737"/>
    <cellStyle name="ItemTypeClass 5" xfId="21738"/>
    <cellStyle name="ItemTypeClass 5 10" xfId="21739"/>
    <cellStyle name="ItemTypeClass 5 11" xfId="21740"/>
    <cellStyle name="ItemTypeClass 5 12" xfId="21741"/>
    <cellStyle name="ItemTypeClass 5 2" xfId="21742"/>
    <cellStyle name="ItemTypeClass 5 2 10" xfId="21743"/>
    <cellStyle name="ItemTypeClass 5 2 2" xfId="21744"/>
    <cellStyle name="ItemTypeClass 5 2 2 2" xfId="21745"/>
    <cellStyle name="ItemTypeClass 5 2 2 2 2" xfId="21746"/>
    <cellStyle name="ItemTypeClass 5 2 2 2 3" xfId="21747"/>
    <cellStyle name="ItemTypeClass 5 2 2 2 4" xfId="21748"/>
    <cellStyle name="ItemTypeClass 5 2 2 2 5" xfId="21749"/>
    <cellStyle name="ItemTypeClass 5 2 2 3" xfId="21750"/>
    <cellStyle name="ItemTypeClass 5 2 2 4" xfId="21751"/>
    <cellStyle name="ItemTypeClass 5 2 2 5" xfId="21752"/>
    <cellStyle name="ItemTypeClass 5 2 2 6" xfId="21753"/>
    <cellStyle name="ItemTypeClass 5 2 3" xfId="21754"/>
    <cellStyle name="ItemTypeClass 5 2 3 2" xfId="21755"/>
    <cellStyle name="ItemTypeClass 5 2 3 2 2" xfId="21756"/>
    <cellStyle name="ItemTypeClass 5 2 3 2 3" xfId="21757"/>
    <cellStyle name="ItemTypeClass 5 2 3 2 4" xfId="21758"/>
    <cellStyle name="ItemTypeClass 5 2 3 2 5" xfId="21759"/>
    <cellStyle name="ItemTypeClass 5 2 3 3" xfId="21760"/>
    <cellStyle name="ItemTypeClass 5 2 3 4" xfId="21761"/>
    <cellStyle name="ItemTypeClass 5 2 3 5" xfId="21762"/>
    <cellStyle name="ItemTypeClass 5 2 3 6" xfId="21763"/>
    <cellStyle name="ItemTypeClass 5 2 4" xfId="21764"/>
    <cellStyle name="ItemTypeClass 5 2 4 2" xfId="21765"/>
    <cellStyle name="ItemTypeClass 5 2 4 2 2" xfId="21766"/>
    <cellStyle name="ItemTypeClass 5 2 4 2 3" xfId="21767"/>
    <cellStyle name="ItemTypeClass 5 2 4 2 4" xfId="21768"/>
    <cellStyle name="ItemTypeClass 5 2 4 2 5" xfId="21769"/>
    <cellStyle name="ItemTypeClass 5 2 4 3" xfId="21770"/>
    <cellStyle name="ItemTypeClass 5 2 4 4" xfId="21771"/>
    <cellStyle name="ItemTypeClass 5 2 4 5" xfId="21772"/>
    <cellStyle name="ItemTypeClass 5 2 4 6" xfId="21773"/>
    <cellStyle name="ItemTypeClass 5 2 5" xfId="21774"/>
    <cellStyle name="ItemTypeClass 5 2 5 2" xfId="21775"/>
    <cellStyle name="ItemTypeClass 5 2 5 2 2" xfId="21776"/>
    <cellStyle name="ItemTypeClass 5 2 5 2 3" xfId="21777"/>
    <cellStyle name="ItemTypeClass 5 2 5 2 4" xfId="21778"/>
    <cellStyle name="ItemTypeClass 5 2 5 2 5" xfId="21779"/>
    <cellStyle name="ItemTypeClass 5 2 5 3" xfId="21780"/>
    <cellStyle name="ItemTypeClass 5 2 5 4" xfId="21781"/>
    <cellStyle name="ItemTypeClass 5 2 5 5" xfId="21782"/>
    <cellStyle name="ItemTypeClass 5 2 5 6" xfId="21783"/>
    <cellStyle name="ItemTypeClass 5 2 6" xfId="21784"/>
    <cellStyle name="ItemTypeClass 5 2 6 2" xfId="21785"/>
    <cellStyle name="ItemTypeClass 5 2 6 3" xfId="21786"/>
    <cellStyle name="ItemTypeClass 5 2 6 4" xfId="21787"/>
    <cellStyle name="ItemTypeClass 5 2 6 5" xfId="21788"/>
    <cellStyle name="ItemTypeClass 5 2 7" xfId="21789"/>
    <cellStyle name="ItemTypeClass 5 2 8" xfId="21790"/>
    <cellStyle name="ItemTypeClass 5 2 9" xfId="21791"/>
    <cellStyle name="ItemTypeClass 5 3" xfId="21792"/>
    <cellStyle name="ItemTypeClass 5 3 10" xfId="21793"/>
    <cellStyle name="ItemTypeClass 5 3 2" xfId="21794"/>
    <cellStyle name="ItemTypeClass 5 3 2 2" xfId="21795"/>
    <cellStyle name="ItemTypeClass 5 3 2 2 2" xfId="21796"/>
    <cellStyle name="ItemTypeClass 5 3 2 2 3" xfId="21797"/>
    <cellStyle name="ItemTypeClass 5 3 2 2 4" xfId="21798"/>
    <cellStyle name="ItemTypeClass 5 3 2 2 5" xfId="21799"/>
    <cellStyle name="ItemTypeClass 5 3 2 3" xfId="21800"/>
    <cellStyle name="ItemTypeClass 5 3 2 4" xfId="21801"/>
    <cellStyle name="ItemTypeClass 5 3 2 5" xfId="21802"/>
    <cellStyle name="ItemTypeClass 5 3 2 6" xfId="21803"/>
    <cellStyle name="ItemTypeClass 5 3 3" xfId="21804"/>
    <cellStyle name="ItemTypeClass 5 3 3 2" xfId="21805"/>
    <cellStyle name="ItemTypeClass 5 3 3 2 2" xfId="21806"/>
    <cellStyle name="ItemTypeClass 5 3 3 2 3" xfId="21807"/>
    <cellStyle name="ItemTypeClass 5 3 3 2 4" xfId="21808"/>
    <cellStyle name="ItemTypeClass 5 3 3 2 5" xfId="21809"/>
    <cellStyle name="ItemTypeClass 5 3 3 3" xfId="21810"/>
    <cellStyle name="ItemTypeClass 5 3 3 4" xfId="21811"/>
    <cellStyle name="ItemTypeClass 5 3 3 5" xfId="21812"/>
    <cellStyle name="ItemTypeClass 5 3 3 6" xfId="21813"/>
    <cellStyle name="ItemTypeClass 5 3 4" xfId="21814"/>
    <cellStyle name="ItemTypeClass 5 3 4 2" xfId="21815"/>
    <cellStyle name="ItemTypeClass 5 3 4 2 2" xfId="21816"/>
    <cellStyle name="ItemTypeClass 5 3 4 2 3" xfId="21817"/>
    <cellStyle name="ItemTypeClass 5 3 4 2 4" xfId="21818"/>
    <cellStyle name="ItemTypeClass 5 3 4 2 5" xfId="21819"/>
    <cellStyle name="ItemTypeClass 5 3 4 3" xfId="21820"/>
    <cellStyle name="ItemTypeClass 5 3 4 4" xfId="21821"/>
    <cellStyle name="ItemTypeClass 5 3 4 5" xfId="21822"/>
    <cellStyle name="ItemTypeClass 5 3 4 6" xfId="21823"/>
    <cellStyle name="ItemTypeClass 5 3 5" xfId="21824"/>
    <cellStyle name="ItemTypeClass 5 3 5 2" xfId="21825"/>
    <cellStyle name="ItemTypeClass 5 3 5 2 2" xfId="21826"/>
    <cellStyle name="ItemTypeClass 5 3 5 2 3" xfId="21827"/>
    <cellStyle name="ItemTypeClass 5 3 5 2 4" xfId="21828"/>
    <cellStyle name="ItemTypeClass 5 3 5 2 5" xfId="21829"/>
    <cellStyle name="ItemTypeClass 5 3 5 3" xfId="21830"/>
    <cellStyle name="ItemTypeClass 5 3 5 4" xfId="21831"/>
    <cellStyle name="ItemTypeClass 5 3 5 5" xfId="21832"/>
    <cellStyle name="ItemTypeClass 5 3 5 6" xfId="21833"/>
    <cellStyle name="ItemTypeClass 5 3 6" xfId="21834"/>
    <cellStyle name="ItemTypeClass 5 3 6 2" xfId="21835"/>
    <cellStyle name="ItemTypeClass 5 3 6 3" xfId="21836"/>
    <cellStyle name="ItemTypeClass 5 3 6 4" xfId="21837"/>
    <cellStyle name="ItemTypeClass 5 3 6 5" xfId="21838"/>
    <cellStyle name="ItemTypeClass 5 3 7" xfId="21839"/>
    <cellStyle name="ItemTypeClass 5 3 8" xfId="21840"/>
    <cellStyle name="ItemTypeClass 5 3 9" xfId="21841"/>
    <cellStyle name="ItemTypeClass 5 4" xfId="21842"/>
    <cellStyle name="ItemTypeClass 5 4 2" xfId="21843"/>
    <cellStyle name="ItemTypeClass 5 4 2 2" xfId="21844"/>
    <cellStyle name="ItemTypeClass 5 4 2 3" xfId="21845"/>
    <cellStyle name="ItemTypeClass 5 4 2 4" xfId="21846"/>
    <cellStyle name="ItemTypeClass 5 4 2 5" xfId="21847"/>
    <cellStyle name="ItemTypeClass 5 4 3" xfId="21848"/>
    <cellStyle name="ItemTypeClass 5 4 4" xfId="21849"/>
    <cellStyle name="ItemTypeClass 5 4 5" xfId="21850"/>
    <cellStyle name="ItemTypeClass 5 4 6" xfId="21851"/>
    <cellStyle name="ItemTypeClass 5 5" xfId="21852"/>
    <cellStyle name="ItemTypeClass 5 5 2" xfId="21853"/>
    <cellStyle name="ItemTypeClass 5 5 2 2" xfId="21854"/>
    <cellStyle name="ItemTypeClass 5 5 2 3" xfId="21855"/>
    <cellStyle name="ItemTypeClass 5 5 2 4" xfId="21856"/>
    <cellStyle name="ItemTypeClass 5 5 2 5" xfId="21857"/>
    <cellStyle name="ItemTypeClass 5 5 3" xfId="21858"/>
    <cellStyle name="ItemTypeClass 5 5 4" xfId="21859"/>
    <cellStyle name="ItemTypeClass 5 5 5" xfId="21860"/>
    <cellStyle name="ItemTypeClass 5 5 6" xfId="21861"/>
    <cellStyle name="ItemTypeClass 5 6" xfId="21862"/>
    <cellStyle name="ItemTypeClass 5 6 2" xfId="21863"/>
    <cellStyle name="ItemTypeClass 5 6 2 2" xfId="21864"/>
    <cellStyle name="ItemTypeClass 5 6 2 3" xfId="21865"/>
    <cellStyle name="ItemTypeClass 5 6 2 4" xfId="21866"/>
    <cellStyle name="ItemTypeClass 5 6 2 5" xfId="21867"/>
    <cellStyle name="ItemTypeClass 5 6 3" xfId="21868"/>
    <cellStyle name="ItemTypeClass 5 6 4" xfId="21869"/>
    <cellStyle name="ItemTypeClass 5 6 5" xfId="21870"/>
    <cellStyle name="ItemTypeClass 5 6 6" xfId="21871"/>
    <cellStyle name="ItemTypeClass 5 7" xfId="21872"/>
    <cellStyle name="ItemTypeClass 5 7 2" xfId="21873"/>
    <cellStyle name="ItemTypeClass 5 7 2 2" xfId="21874"/>
    <cellStyle name="ItemTypeClass 5 7 2 3" xfId="21875"/>
    <cellStyle name="ItemTypeClass 5 7 2 4" xfId="21876"/>
    <cellStyle name="ItemTypeClass 5 7 2 5" xfId="21877"/>
    <cellStyle name="ItemTypeClass 5 7 3" xfId="21878"/>
    <cellStyle name="ItemTypeClass 5 7 4" xfId="21879"/>
    <cellStyle name="ItemTypeClass 5 7 5" xfId="21880"/>
    <cellStyle name="ItemTypeClass 5 7 6" xfId="21881"/>
    <cellStyle name="ItemTypeClass 5 8" xfId="21882"/>
    <cellStyle name="ItemTypeClass 5 8 2" xfId="21883"/>
    <cellStyle name="ItemTypeClass 5 8 3" xfId="21884"/>
    <cellStyle name="ItemTypeClass 5 8 4" xfId="21885"/>
    <cellStyle name="ItemTypeClass 5 8 5" xfId="21886"/>
    <cellStyle name="ItemTypeClass 5 9" xfId="21887"/>
    <cellStyle name="ItemTypeClass 6" xfId="21888"/>
    <cellStyle name="ItemTypeClass 6 10" xfId="21889"/>
    <cellStyle name="ItemTypeClass 6 11" xfId="21890"/>
    <cellStyle name="ItemTypeClass 6 12" xfId="21891"/>
    <cellStyle name="ItemTypeClass 6 2" xfId="21892"/>
    <cellStyle name="ItemTypeClass 6 2 10" xfId="21893"/>
    <cellStyle name="ItemTypeClass 6 2 2" xfId="21894"/>
    <cellStyle name="ItemTypeClass 6 2 2 2" xfId="21895"/>
    <cellStyle name="ItemTypeClass 6 2 2 2 2" xfId="21896"/>
    <cellStyle name="ItemTypeClass 6 2 2 2 3" xfId="21897"/>
    <cellStyle name="ItemTypeClass 6 2 2 2 4" xfId="21898"/>
    <cellStyle name="ItemTypeClass 6 2 2 2 5" xfId="21899"/>
    <cellStyle name="ItemTypeClass 6 2 2 3" xfId="21900"/>
    <cellStyle name="ItemTypeClass 6 2 2 4" xfId="21901"/>
    <cellStyle name="ItemTypeClass 6 2 2 5" xfId="21902"/>
    <cellStyle name="ItemTypeClass 6 2 2 6" xfId="21903"/>
    <cellStyle name="ItemTypeClass 6 2 3" xfId="21904"/>
    <cellStyle name="ItemTypeClass 6 2 3 2" xfId="21905"/>
    <cellStyle name="ItemTypeClass 6 2 3 2 2" xfId="21906"/>
    <cellStyle name="ItemTypeClass 6 2 3 2 3" xfId="21907"/>
    <cellStyle name="ItemTypeClass 6 2 3 2 4" xfId="21908"/>
    <cellStyle name="ItemTypeClass 6 2 3 2 5" xfId="21909"/>
    <cellStyle name="ItemTypeClass 6 2 3 3" xfId="21910"/>
    <cellStyle name="ItemTypeClass 6 2 3 4" xfId="21911"/>
    <cellStyle name="ItemTypeClass 6 2 3 5" xfId="21912"/>
    <cellStyle name="ItemTypeClass 6 2 3 6" xfId="21913"/>
    <cellStyle name="ItemTypeClass 6 2 4" xfId="21914"/>
    <cellStyle name="ItemTypeClass 6 2 4 2" xfId="21915"/>
    <cellStyle name="ItemTypeClass 6 2 4 2 2" xfId="21916"/>
    <cellStyle name="ItemTypeClass 6 2 4 2 3" xfId="21917"/>
    <cellStyle name="ItemTypeClass 6 2 4 2 4" xfId="21918"/>
    <cellStyle name="ItemTypeClass 6 2 4 2 5" xfId="21919"/>
    <cellStyle name="ItemTypeClass 6 2 4 3" xfId="21920"/>
    <cellStyle name="ItemTypeClass 6 2 4 4" xfId="21921"/>
    <cellStyle name="ItemTypeClass 6 2 4 5" xfId="21922"/>
    <cellStyle name="ItemTypeClass 6 2 4 6" xfId="21923"/>
    <cellStyle name="ItemTypeClass 6 2 5" xfId="21924"/>
    <cellStyle name="ItemTypeClass 6 2 5 2" xfId="21925"/>
    <cellStyle name="ItemTypeClass 6 2 5 2 2" xfId="21926"/>
    <cellStyle name="ItemTypeClass 6 2 5 2 3" xfId="21927"/>
    <cellStyle name="ItemTypeClass 6 2 5 2 4" xfId="21928"/>
    <cellStyle name="ItemTypeClass 6 2 5 2 5" xfId="21929"/>
    <cellStyle name="ItemTypeClass 6 2 5 3" xfId="21930"/>
    <cellStyle name="ItemTypeClass 6 2 5 4" xfId="21931"/>
    <cellStyle name="ItemTypeClass 6 2 5 5" xfId="21932"/>
    <cellStyle name="ItemTypeClass 6 2 5 6" xfId="21933"/>
    <cellStyle name="ItemTypeClass 6 2 6" xfId="21934"/>
    <cellStyle name="ItemTypeClass 6 2 6 2" xfId="21935"/>
    <cellStyle name="ItemTypeClass 6 2 6 3" xfId="21936"/>
    <cellStyle name="ItemTypeClass 6 2 6 4" xfId="21937"/>
    <cellStyle name="ItemTypeClass 6 2 6 5" xfId="21938"/>
    <cellStyle name="ItemTypeClass 6 2 7" xfId="21939"/>
    <cellStyle name="ItemTypeClass 6 2 8" xfId="21940"/>
    <cellStyle name="ItemTypeClass 6 2 9" xfId="21941"/>
    <cellStyle name="ItemTypeClass 6 3" xfId="21942"/>
    <cellStyle name="ItemTypeClass 6 3 10" xfId="21943"/>
    <cellStyle name="ItemTypeClass 6 3 2" xfId="21944"/>
    <cellStyle name="ItemTypeClass 6 3 2 2" xfId="21945"/>
    <cellStyle name="ItemTypeClass 6 3 2 2 2" xfId="21946"/>
    <cellStyle name="ItemTypeClass 6 3 2 2 3" xfId="21947"/>
    <cellStyle name="ItemTypeClass 6 3 2 2 4" xfId="21948"/>
    <cellStyle name="ItemTypeClass 6 3 2 2 5" xfId="21949"/>
    <cellStyle name="ItemTypeClass 6 3 2 3" xfId="21950"/>
    <cellStyle name="ItemTypeClass 6 3 2 4" xfId="21951"/>
    <cellStyle name="ItemTypeClass 6 3 2 5" xfId="21952"/>
    <cellStyle name="ItemTypeClass 6 3 2 6" xfId="21953"/>
    <cellStyle name="ItemTypeClass 6 3 3" xfId="21954"/>
    <cellStyle name="ItemTypeClass 6 3 3 2" xfId="21955"/>
    <cellStyle name="ItemTypeClass 6 3 3 2 2" xfId="21956"/>
    <cellStyle name="ItemTypeClass 6 3 3 2 3" xfId="21957"/>
    <cellStyle name="ItemTypeClass 6 3 3 2 4" xfId="21958"/>
    <cellStyle name="ItemTypeClass 6 3 3 2 5" xfId="21959"/>
    <cellStyle name="ItemTypeClass 6 3 3 3" xfId="21960"/>
    <cellStyle name="ItemTypeClass 6 3 3 4" xfId="21961"/>
    <cellStyle name="ItemTypeClass 6 3 3 5" xfId="21962"/>
    <cellStyle name="ItemTypeClass 6 3 3 6" xfId="21963"/>
    <cellStyle name="ItemTypeClass 6 3 4" xfId="21964"/>
    <cellStyle name="ItemTypeClass 6 3 4 2" xfId="21965"/>
    <cellStyle name="ItemTypeClass 6 3 4 2 2" xfId="21966"/>
    <cellStyle name="ItemTypeClass 6 3 4 2 3" xfId="21967"/>
    <cellStyle name="ItemTypeClass 6 3 4 2 4" xfId="21968"/>
    <cellStyle name="ItemTypeClass 6 3 4 2 5" xfId="21969"/>
    <cellStyle name="ItemTypeClass 6 3 4 3" xfId="21970"/>
    <cellStyle name="ItemTypeClass 6 3 4 4" xfId="21971"/>
    <cellStyle name="ItemTypeClass 6 3 4 5" xfId="21972"/>
    <cellStyle name="ItemTypeClass 6 3 4 6" xfId="21973"/>
    <cellStyle name="ItemTypeClass 6 3 5" xfId="21974"/>
    <cellStyle name="ItemTypeClass 6 3 5 2" xfId="21975"/>
    <cellStyle name="ItemTypeClass 6 3 5 2 2" xfId="21976"/>
    <cellStyle name="ItemTypeClass 6 3 5 2 3" xfId="21977"/>
    <cellStyle name="ItemTypeClass 6 3 5 2 4" xfId="21978"/>
    <cellStyle name="ItemTypeClass 6 3 5 2 5" xfId="21979"/>
    <cellStyle name="ItemTypeClass 6 3 5 3" xfId="21980"/>
    <cellStyle name="ItemTypeClass 6 3 5 4" xfId="21981"/>
    <cellStyle name="ItemTypeClass 6 3 5 5" xfId="21982"/>
    <cellStyle name="ItemTypeClass 6 3 5 6" xfId="21983"/>
    <cellStyle name="ItemTypeClass 6 3 6" xfId="21984"/>
    <cellStyle name="ItemTypeClass 6 3 6 2" xfId="21985"/>
    <cellStyle name="ItemTypeClass 6 3 6 3" xfId="21986"/>
    <cellStyle name="ItemTypeClass 6 3 6 4" xfId="21987"/>
    <cellStyle name="ItemTypeClass 6 3 6 5" xfId="21988"/>
    <cellStyle name="ItemTypeClass 6 3 7" xfId="21989"/>
    <cellStyle name="ItemTypeClass 6 3 8" xfId="21990"/>
    <cellStyle name="ItemTypeClass 6 3 9" xfId="21991"/>
    <cellStyle name="ItemTypeClass 6 4" xfId="21992"/>
    <cellStyle name="ItemTypeClass 6 4 2" xfId="21993"/>
    <cellStyle name="ItemTypeClass 6 4 2 2" xfId="21994"/>
    <cellStyle name="ItemTypeClass 6 4 2 3" xfId="21995"/>
    <cellStyle name="ItemTypeClass 6 4 2 4" xfId="21996"/>
    <cellStyle name="ItemTypeClass 6 4 2 5" xfId="21997"/>
    <cellStyle name="ItemTypeClass 6 4 3" xfId="21998"/>
    <cellStyle name="ItemTypeClass 6 4 4" xfId="21999"/>
    <cellStyle name="ItemTypeClass 6 4 5" xfId="22000"/>
    <cellStyle name="ItemTypeClass 6 4 6" xfId="22001"/>
    <cellStyle name="ItemTypeClass 6 5" xfId="22002"/>
    <cellStyle name="ItemTypeClass 6 5 2" xfId="22003"/>
    <cellStyle name="ItemTypeClass 6 5 2 2" xfId="22004"/>
    <cellStyle name="ItemTypeClass 6 5 2 3" xfId="22005"/>
    <cellStyle name="ItemTypeClass 6 5 2 4" xfId="22006"/>
    <cellStyle name="ItemTypeClass 6 5 2 5" xfId="22007"/>
    <cellStyle name="ItemTypeClass 6 5 3" xfId="22008"/>
    <cellStyle name="ItemTypeClass 6 5 4" xfId="22009"/>
    <cellStyle name="ItemTypeClass 6 5 5" xfId="22010"/>
    <cellStyle name="ItemTypeClass 6 5 6" xfId="22011"/>
    <cellStyle name="ItemTypeClass 6 6" xfId="22012"/>
    <cellStyle name="ItemTypeClass 6 6 2" xfId="22013"/>
    <cellStyle name="ItemTypeClass 6 6 2 2" xfId="22014"/>
    <cellStyle name="ItemTypeClass 6 6 2 3" xfId="22015"/>
    <cellStyle name="ItemTypeClass 6 6 2 4" xfId="22016"/>
    <cellStyle name="ItemTypeClass 6 6 2 5" xfId="22017"/>
    <cellStyle name="ItemTypeClass 6 6 3" xfId="22018"/>
    <cellStyle name="ItemTypeClass 6 6 4" xfId="22019"/>
    <cellStyle name="ItemTypeClass 6 6 5" xfId="22020"/>
    <cellStyle name="ItemTypeClass 6 6 6" xfId="22021"/>
    <cellStyle name="ItemTypeClass 6 7" xfId="22022"/>
    <cellStyle name="ItemTypeClass 6 7 2" xfId="22023"/>
    <cellStyle name="ItemTypeClass 6 7 2 2" xfId="22024"/>
    <cellStyle name="ItemTypeClass 6 7 2 3" xfId="22025"/>
    <cellStyle name="ItemTypeClass 6 7 2 4" xfId="22026"/>
    <cellStyle name="ItemTypeClass 6 7 2 5" xfId="22027"/>
    <cellStyle name="ItemTypeClass 6 7 3" xfId="22028"/>
    <cellStyle name="ItemTypeClass 6 7 4" xfId="22029"/>
    <cellStyle name="ItemTypeClass 6 7 5" xfId="22030"/>
    <cellStyle name="ItemTypeClass 6 7 6" xfId="22031"/>
    <cellStyle name="ItemTypeClass 6 8" xfId="22032"/>
    <cellStyle name="ItemTypeClass 6 8 2" xfId="22033"/>
    <cellStyle name="ItemTypeClass 6 8 3" xfId="22034"/>
    <cellStyle name="ItemTypeClass 6 8 4" xfId="22035"/>
    <cellStyle name="ItemTypeClass 6 8 5" xfId="22036"/>
    <cellStyle name="ItemTypeClass 6 9" xfId="22037"/>
    <cellStyle name="ItemTypeClass 7" xfId="22038"/>
    <cellStyle name="ItemTypeClass 7 10" xfId="22039"/>
    <cellStyle name="ItemTypeClass 7 11" xfId="22040"/>
    <cellStyle name="ItemTypeClass 7 12" xfId="22041"/>
    <cellStyle name="ItemTypeClass 7 2" xfId="22042"/>
    <cellStyle name="ItemTypeClass 7 2 10" xfId="22043"/>
    <cellStyle name="ItemTypeClass 7 2 2" xfId="22044"/>
    <cellStyle name="ItemTypeClass 7 2 2 2" xfId="22045"/>
    <cellStyle name="ItemTypeClass 7 2 2 2 2" xfId="22046"/>
    <cellStyle name="ItemTypeClass 7 2 2 2 3" xfId="22047"/>
    <cellStyle name="ItemTypeClass 7 2 2 2 4" xfId="22048"/>
    <cellStyle name="ItemTypeClass 7 2 2 2 5" xfId="22049"/>
    <cellStyle name="ItemTypeClass 7 2 2 3" xfId="22050"/>
    <cellStyle name="ItemTypeClass 7 2 2 4" xfId="22051"/>
    <cellStyle name="ItemTypeClass 7 2 2 5" xfId="22052"/>
    <cellStyle name="ItemTypeClass 7 2 2 6" xfId="22053"/>
    <cellStyle name="ItemTypeClass 7 2 3" xfId="22054"/>
    <cellStyle name="ItemTypeClass 7 2 3 2" xfId="22055"/>
    <cellStyle name="ItemTypeClass 7 2 3 2 2" xfId="22056"/>
    <cellStyle name="ItemTypeClass 7 2 3 2 3" xfId="22057"/>
    <cellStyle name="ItemTypeClass 7 2 3 2 4" xfId="22058"/>
    <cellStyle name="ItemTypeClass 7 2 3 2 5" xfId="22059"/>
    <cellStyle name="ItemTypeClass 7 2 3 3" xfId="22060"/>
    <cellStyle name="ItemTypeClass 7 2 3 4" xfId="22061"/>
    <cellStyle name="ItemTypeClass 7 2 3 5" xfId="22062"/>
    <cellStyle name="ItemTypeClass 7 2 3 6" xfId="22063"/>
    <cellStyle name="ItemTypeClass 7 2 4" xfId="22064"/>
    <cellStyle name="ItemTypeClass 7 2 4 2" xfId="22065"/>
    <cellStyle name="ItemTypeClass 7 2 4 2 2" xfId="22066"/>
    <cellStyle name="ItemTypeClass 7 2 4 2 3" xfId="22067"/>
    <cellStyle name="ItemTypeClass 7 2 4 2 4" xfId="22068"/>
    <cellStyle name="ItemTypeClass 7 2 4 2 5" xfId="22069"/>
    <cellStyle name="ItemTypeClass 7 2 4 3" xfId="22070"/>
    <cellStyle name="ItemTypeClass 7 2 4 4" xfId="22071"/>
    <cellStyle name="ItemTypeClass 7 2 4 5" xfId="22072"/>
    <cellStyle name="ItemTypeClass 7 2 4 6" xfId="22073"/>
    <cellStyle name="ItemTypeClass 7 2 5" xfId="22074"/>
    <cellStyle name="ItemTypeClass 7 2 5 2" xfId="22075"/>
    <cellStyle name="ItemTypeClass 7 2 5 2 2" xfId="22076"/>
    <cellStyle name="ItemTypeClass 7 2 5 2 3" xfId="22077"/>
    <cellStyle name="ItemTypeClass 7 2 5 2 4" xfId="22078"/>
    <cellStyle name="ItemTypeClass 7 2 5 2 5" xfId="22079"/>
    <cellStyle name="ItemTypeClass 7 2 5 3" xfId="22080"/>
    <cellStyle name="ItemTypeClass 7 2 5 4" xfId="22081"/>
    <cellStyle name="ItemTypeClass 7 2 5 5" xfId="22082"/>
    <cellStyle name="ItemTypeClass 7 2 5 6" xfId="22083"/>
    <cellStyle name="ItemTypeClass 7 2 6" xfId="22084"/>
    <cellStyle name="ItemTypeClass 7 2 6 2" xfId="22085"/>
    <cellStyle name="ItemTypeClass 7 2 6 3" xfId="22086"/>
    <cellStyle name="ItemTypeClass 7 2 6 4" xfId="22087"/>
    <cellStyle name="ItemTypeClass 7 2 6 5" xfId="22088"/>
    <cellStyle name="ItemTypeClass 7 2 7" xfId="22089"/>
    <cellStyle name="ItemTypeClass 7 2 8" xfId="22090"/>
    <cellStyle name="ItemTypeClass 7 2 9" xfId="22091"/>
    <cellStyle name="ItemTypeClass 7 3" xfId="22092"/>
    <cellStyle name="ItemTypeClass 7 3 10" xfId="22093"/>
    <cellStyle name="ItemTypeClass 7 3 2" xfId="22094"/>
    <cellStyle name="ItemTypeClass 7 3 2 2" xfId="22095"/>
    <cellStyle name="ItemTypeClass 7 3 2 2 2" xfId="22096"/>
    <cellStyle name="ItemTypeClass 7 3 2 2 3" xfId="22097"/>
    <cellStyle name="ItemTypeClass 7 3 2 2 4" xfId="22098"/>
    <cellStyle name="ItemTypeClass 7 3 2 2 5" xfId="22099"/>
    <cellStyle name="ItemTypeClass 7 3 2 3" xfId="22100"/>
    <cellStyle name="ItemTypeClass 7 3 2 4" xfId="22101"/>
    <cellStyle name="ItemTypeClass 7 3 2 5" xfId="22102"/>
    <cellStyle name="ItemTypeClass 7 3 2 6" xfId="22103"/>
    <cellStyle name="ItemTypeClass 7 3 3" xfId="22104"/>
    <cellStyle name="ItemTypeClass 7 3 3 2" xfId="22105"/>
    <cellStyle name="ItemTypeClass 7 3 3 2 2" xfId="22106"/>
    <cellStyle name="ItemTypeClass 7 3 3 2 3" xfId="22107"/>
    <cellStyle name="ItemTypeClass 7 3 3 2 4" xfId="22108"/>
    <cellStyle name="ItemTypeClass 7 3 3 2 5" xfId="22109"/>
    <cellStyle name="ItemTypeClass 7 3 3 3" xfId="22110"/>
    <cellStyle name="ItemTypeClass 7 3 3 4" xfId="22111"/>
    <cellStyle name="ItemTypeClass 7 3 3 5" xfId="22112"/>
    <cellStyle name="ItemTypeClass 7 3 3 6" xfId="22113"/>
    <cellStyle name="ItemTypeClass 7 3 4" xfId="22114"/>
    <cellStyle name="ItemTypeClass 7 3 4 2" xfId="22115"/>
    <cellStyle name="ItemTypeClass 7 3 4 2 2" xfId="22116"/>
    <cellStyle name="ItemTypeClass 7 3 4 2 3" xfId="22117"/>
    <cellStyle name="ItemTypeClass 7 3 4 2 4" xfId="22118"/>
    <cellStyle name="ItemTypeClass 7 3 4 2 5" xfId="22119"/>
    <cellStyle name="ItemTypeClass 7 3 4 3" xfId="22120"/>
    <cellStyle name="ItemTypeClass 7 3 4 4" xfId="22121"/>
    <cellStyle name="ItemTypeClass 7 3 4 5" xfId="22122"/>
    <cellStyle name="ItemTypeClass 7 3 4 6" xfId="22123"/>
    <cellStyle name="ItemTypeClass 7 3 5" xfId="22124"/>
    <cellStyle name="ItemTypeClass 7 3 5 2" xfId="22125"/>
    <cellStyle name="ItemTypeClass 7 3 5 2 2" xfId="22126"/>
    <cellStyle name="ItemTypeClass 7 3 5 2 3" xfId="22127"/>
    <cellStyle name="ItemTypeClass 7 3 5 2 4" xfId="22128"/>
    <cellStyle name="ItemTypeClass 7 3 5 2 5" xfId="22129"/>
    <cellStyle name="ItemTypeClass 7 3 5 3" xfId="22130"/>
    <cellStyle name="ItemTypeClass 7 3 5 4" xfId="22131"/>
    <cellStyle name="ItemTypeClass 7 3 5 5" xfId="22132"/>
    <cellStyle name="ItemTypeClass 7 3 5 6" xfId="22133"/>
    <cellStyle name="ItemTypeClass 7 3 6" xfId="22134"/>
    <cellStyle name="ItemTypeClass 7 3 6 2" xfId="22135"/>
    <cellStyle name="ItemTypeClass 7 3 6 3" xfId="22136"/>
    <cellStyle name="ItemTypeClass 7 3 6 4" xfId="22137"/>
    <cellStyle name="ItemTypeClass 7 3 6 5" xfId="22138"/>
    <cellStyle name="ItemTypeClass 7 3 7" xfId="22139"/>
    <cellStyle name="ItemTypeClass 7 3 8" xfId="22140"/>
    <cellStyle name="ItemTypeClass 7 3 9" xfId="22141"/>
    <cellStyle name="ItemTypeClass 7 4" xfId="22142"/>
    <cellStyle name="ItemTypeClass 7 4 2" xfId="22143"/>
    <cellStyle name="ItemTypeClass 7 4 2 2" xfId="22144"/>
    <cellStyle name="ItemTypeClass 7 4 2 3" xfId="22145"/>
    <cellStyle name="ItemTypeClass 7 4 2 4" xfId="22146"/>
    <cellStyle name="ItemTypeClass 7 4 2 5" xfId="22147"/>
    <cellStyle name="ItemTypeClass 7 4 3" xfId="22148"/>
    <cellStyle name="ItemTypeClass 7 4 4" xfId="22149"/>
    <cellStyle name="ItemTypeClass 7 4 5" xfId="22150"/>
    <cellStyle name="ItemTypeClass 7 4 6" xfId="22151"/>
    <cellStyle name="ItemTypeClass 7 5" xfId="22152"/>
    <cellStyle name="ItemTypeClass 7 5 2" xfId="22153"/>
    <cellStyle name="ItemTypeClass 7 5 2 2" xfId="22154"/>
    <cellStyle name="ItemTypeClass 7 5 2 3" xfId="22155"/>
    <cellStyle name="ItemTypeClass 7 5 2 4" xfId="22156"/>
    <cellStyle name="ItemTypeClass 7 5 2 5" xfId="22157"/>
    <cellStyle name="ItemTypeClass 7 5 3" xfId="22158"/>
    <cellStyle name="ItemTypeClass 7 5 4" xfId="22159"/>
    <cellStyle name="ItemTypeClass 7 5 5" xfId="22160"/>
    <cellStyle name="ItemTypeClass 7 5 6" xfId="22161"/>
    <cellStyle name="ItemTypeClass 7 6" xfId="22162"/>
    <cellStyle name="ItemTypeClass 7 6 2" xfId="22163"/>
    <cellStyle name="ItemTypeClass 7 6 2 2" xfId="22164"/>
    <cellStyle name="ItemTypeClass 7 6 2 3" xfId="22165"/>
    <cellStyle name="ItemTypeClass 7 6 2 4" xfId="22166"/>
    <cellStyle name="ItemTypeClass 7 6 2 5" xfId="22167"/>
    <cellStyle name="ItemTypeClass 7 6 3" xfId="22168"/>
    <cellStyle name="ItemTypeClass 7 6 4" xfId="22169"/>
    <cellStyle name="ItemTypeClass 7 6 5" xfId="22170"/>
    <cellStyle name="ItemTypeClass 7 6 6" xfId="22171"/>
    <cellStyle name="ItemTypeClass 7 7" xfId="22172"/>
    <cellStyle name="ItemTypeClass 7 7 2" xfId="22173"/>
    <cellStyle name="ItemTypeClass 7 7 2 2" xfId="22174"/>
    <cellStyle name="ItemTypeClass 7 7 2 3" xfId="22175"/>
    <cellStyle name="ItemTypeClass 7 7 2 4" xfId="22176"/>
    <cellStyle name="ItemTypeClass 7 7 2 5" xfId="22177"/>
    <cellStyle name="ItemTypeClass 7 7 3" xfId="22178"/>
    <cellStyle name="ItemTypeClass 7 7 4" xfId="22179"/>
    <cellStyle name="ItemTypeClass 7 7 5" xfId="22180"/>
    <cellStyle name="ItemTypeClass 7 7 6" xfId="22181"/>
    <cellStyle name="ItemTypeClass 7 8" xfId="22182"/>
    <cellStyle name="ItemTypeClass 7 8 2" xfId="22183"/>
    <cellStyle name="ItemTypeClass 7 8 3" xfId="22184"/>
    <cellStyle name="ItemTypeClass 7 8 4" xfId="22185"/>
    <cellStyle name="ItemTypeClass 7 8 5" xfId="22186"/>
    <cellStyle name="ItemTypeClass 7 9" xfId="22187"/>
    <cellStyle name="ItemTypeClass 8" xfId="22188"/>
    <cellStyle name="ItemTypeClass 8 10" xfId="22189"/>
    <cellStyle name="ItemTypeClass 8 11" xfId="22190"/>
    <cellStyle name="ItemTypeClass 8 12" xfId="22191"/>
    <cellStyle name="ItemTypeClass 8 2" xfId="22192"/>
    <cellStyle name="ItemTypeClass 8 2 10" xfId="22193"/>
    <cellStyle name="ItemTypeClass 8 2 2" xfId="22194"/>
    <cellStyle name="ItemTypeClass 8 2 2 2" xfId="22195"/>
    <cellStyle name="ItemTypeClass 8 2 2 2 2" xfId="22196"/>
    <cellStyle name="ItemTypeClass 8 2 2 2 3" xfId="22197"/>
    <cellStyle name="ItemTypeClass 8 2 2 2 4" xfId="22198"/>
    <cellStyle name="ItemTypeClass 8 2 2 2 5" xfId="22199"/>
    <cellStyle name="ItemTypeClass 8 2 2 3" xfId="22200"/>
    <cellStyle name="ItemTypeClass 8 2 2 4" xfId="22201"/>
    <cellStyle name="ItemTypeClass 8 2 2 5" xfId="22202"/>
    <cellStyle name="ItemTypeClass 8 2 2 6" xfId="22203"/>
    <cellStyle name="ItemTypeClass 8 2 3" xfId="22204"/>
    <cellStyle name="ItemTypeClass 8 2 3 2" xfId="22205"/>
    <cellStyle name="ItemTypeClass 8 2 3 2 2" xfId="22206"/>
    <cellStyle name="ItemTypeClass 8 2 3 2 3" xfId="22207"/>
    <cellStyle name="ItemTypeClass 8 2 3 2 4" xfId="22208"/>
    <cellStyle name="ItemTypeClass 8 2 3 2 5" xfId="22209"/>
    <cellStyle name="ItemTypeClass 8 2 3 3" xfId="22210"/>
    <cellStyle name="ItemTypeClass 8 2 3 4" xfId="22211"/>
    <cellStyle name="ItemTypeClass 8 2 3 5" xfId="22212"/>
    <cellStyle name="ItemTypeClass 8 2 3 6" xfId="22213"/>
    <cellStyle name="ItemTypeClass 8 2 4" xfId="22214"/>
    <cellStyle name="ItemTypeClass 8 2 4 2" xfId="22215"/>
    <cellStyle name="ItemTypeClass 8 2 4 2 2" xfId="22216"/>
    <cellStyle name="ItemTypeClass 8 2 4 2 3" xfId="22217"/>
    <cellStyle name="ItemTypeClass 8 2 4 2 4" xfId="22218"/>
    <cellStyle name="ItemTypeClass 8 2 4 2 5" xfId="22219"/>
    <cellStyle name="ItemTypeClass 8 2 4 3" xfId="22220"/>
    <cellStyle name="ItemTypeClass 8 2 4 4" xfId="22221"/>
    <cellStyle name="ItemTypeClass 8 2 4 5" xfId="22222"/>
    <cellStyle name="ItemTypeClass 8 2 4 6" xfId="22223"/>
    <cellStyle name="ItemTypeClass 8 2 5" xfId="22224"/>
    <cellStyle name="ItemTypeClass 8 2 5 2" xfId="22225"/>
    <cellStyle name="ItemTypeClass 8 2 5 2 2" xfId="22226"/>
    <cellStyle name="ItemTypeClass 8 2 5 2 3" xfId="22227"/>
    <cellStyle name="ItemTypeClass 8 2 5 2 4" xfId="22228"/>
    <cellStyle name="ItemTypeClass 8 2 5 2 5" xfId="22229"/>
    <cellStyle name="ItemTypeClass 8 2 5 3" xfId="22230"/>
    <cellStyle name="ItemTypeClass 8 2 5 4" xfId="22231"/>
    <cellStyle name="ItemTypeClass 8 2 5 5" xfId="22232"/>
    <cellStyle name="ItemTypeClass 8 2 5 6" xfId="22233"/>
    <cellStyle name="ItemTypeClass 8 2 6" xfId="22234"/>
    <cellStyle name="ItemTypeClass 8 2 6 2" xfId="22235"/>
    <cellStyle name="ItemTypeClass 8 2 6 3" xfId="22236"/>
    <cellStyle name="ItemTypeClass 8 2 6 4" xfId="22237"/>
    <cellStyle name="ItemTypeClass 8 2 6 5" xfId="22238"/>
    <cellStyle name="ItemTypeClass 8 2 7" xfId="22239"/>
    <cellStyle name="ItemTypeClass 8 2 8" xfId="22240"/>
    <cellStyle name="ItemTypeClass 8 2 9" xfId="22241"/>
    <cellStyle name="ItemTypeClass 8 3" xfId="22242"/>
    <cellStyle name="ItemTypeClass 8 3 10" xfId="22243"/>
    <cellStyle name="ItemTypeClass 8 3 2" xfId="22244"/>
    <cellStyle name="ItemTypeClass 8 3 2 2" xfId="22245"/>
    <cellStyle name="ItemTypeClass 8 3 2 2 2" xfId="22246"/>
    <cellStyle name="ItemTypeClass 8 3 2 2 3" xfId="22247"/>
    <cellStyle name="ItemTypeClass 8 3 2 2 4" xfId="22248"/>
    <cellStyle name="ItemTypeClass 8 3 2 2 5" xfId="22249"/>
    <cellStyle name="ItemTypeClass 8 3 2 3" xfId="22250"/>
    <cellStyle name="ItemTypeClass 8 3 2 4" xfId="22251"/>
    <cellStyle name="ItemTypeClass 8 3 2 5" xfId="22252"/>
    <cellStyle name="ItemTypeClass 8 3 2 6" xfId="22253"/>
    <cellStyle name="ItemTypeClass 8 3 3" xfId="22254"/>
    <cellStyle name="ItemTypeClass 8 3 3 2" xfId="22255"/>
    <cellStyle name="ItemTypeClass 8 3 3 2 2" xfId="22256"/>
    <cellStyle name="ItemTypeClass 8 3 3 2 3" xfId="22257"/>
    <cellStyle name="ItemTypeClass 8 3 3 2 4" xfId="22258"/>
    <cellStyle name="ItemTypeClass 8 3 3 2 5" xfId="22259"/>
    <cellStyle name="ItemTypeClass 8 3 3 3" xfId="22260"/>
    <cellStyle name="ItemTypeClass 8 3 3 4" xfId="22261"/>
    <cellStyle name="ItemTypeClass 8 3 3 5" xfId="22262"/>
    <cellStyle name="ItemTypeClass 8 3 3 6" xfId="22263"/>
    <cellStyle name="ItemTypeClass 8 3 4" xfId="22264"/>
    <cellStyle name="ItemTypeClass 8 3 4 2" xfId="22265"/>
    <cellStyle name="ItemTypeClass 8 3 4 2 2" xfId="22266"/>
    <cellStyle name="ItemTypeClass 8 3 4 2 3" xfId="22267"/>
    <cellStyle name="ItemTypeClass 8 3 4 2 4" xfId="22268"/>
    <cellStyle name="ItemTypeClass 8 3 4 2 5" xfId="22269"/>
    <cellStyle name="ItemTypeClass 8 3 4 3" xfId="22270"/>
    <cellStyle name="ItemTypeClass 8 3 4 4" xfId="22271"/>
    <cellStyle name="ItemTypeClass 8 3 4 5" xfId="22272"/>
    <cellStyle name="ItemTypeClass 8 3 4 6" xfId="22273"/>
    <cellStyle name="ItemTypeClass 8 3 5" xfId="22274"/>
    <cellStyle name="ItemTypeClass 8 3 5 2" xfId="22275"/>
    <cellStyle name="ItemTypeClass 8 3 5 2 2" xfId="22276"/>
    <cellStyle name="ItemTypeClass 8 3 5 2 3" xfId="22277"/>
    <cellStyle name="ItemTypeClass 8 3 5 2 4" xfId="22278"/>
    <cellStyle name="ItemTypeClass 8 3 5 2 5" xfId="22279"/>
    <cellStyle name="ItemTypeClass 8 3 5 3" xfId="22280"/>
    <cellStyle name="ItemTypeClass 8 3 5 4" xfId="22281"/>
    <cellStyle name="ItemTypeClass 8 3 5 5" xfId="22282"/>
    <cellStyle name="ItemTypeClass 8 3 5 6" xfId="22283"/>
    <cellStyle name="ItemTypeClass 8 3 6" xfId="22284"/>
    <cellStyle name="ItemTypeClass 8 3 6 2" xfId="22285"/>
    <cellStyle name="ItemTypeClass 8 3 6 3" xfId="22286"/>
    <cellStyle name="ItemTypeClass 8 3 6 4" xfId="22287"/>
    <cellStyle name="ItemTypeClass 8 3 6 5" xfId="22288"/>
    <cellStyle name="ItemTypeClass 8 3 7" xfId="22289"/>
    <cellStyle name="ItemTypeClass 8 3 8" xfId="22290"/>
    <cellStyle name="ItemTypeClass 8 3 9" xfId="22291"/>
    <cellStyle name="ItemTypeClass 8 4" xfId="22292"/>
    <cellStyle name="ItemTypeClass 8 4 2" xfId="22293"/>
    <cellStyle name="ItemTypeClass 8 4 2 2" xfId="22294"/>
    <cellStyle name="ItemTypeClass 8 4 2 3" xfId="22295"/>
    <cellStyle name="ItemTypeClass 8 4 2 4" xfId="22296"/>
    <cellStyle name="ItemTypeClass 8 4 2 5" xfId="22297"/>
    <cellStyle name="ItemTypeClass 8 4 3" xfId="22298"/>
    <cellStyle name="ItemTypeClass 8 4 4" xfId="22299"/>
    <cellStyle name="ItemTypeClass 8 4 5" xfId="22300"/>
    <cellStyle name="ItemTypeClass 8 4 6" xfId="22301"/>
    <cellStyle name="ItemTypeClass 8 5" xfId="22302"/>
    <cellStyle name="ItemTypeClass 8 5 2" xfId="22303"/>
    <cellStyle name="ItemTypeClass 8 5 2 2" xfId="22304"/>
    <cellStyle name="ItemTypeClass 8 5 2 3" xfId="22305"/>
    <cellStyle name="ItemTypeClass 8 5 2 4" xfId="22306"/>
    <cellStyle name="ItemTypeClass 8 5 2 5" xfId="22307"/>
    <cellStyle name="ItemTypeClass 8 5 3" xfId="22308"/>
    <cellStyle name="ItemTypeClass 8 5 4" xfId="22309"/>
    <cellStyle name="ItemTypeClass 8 5 5" xfId="22310"/>
    <cellStyle name="ItemTypeClass 8 5 6" xfId="22311"/>
    <cellStyle name="ItemTypeClass 8 6" xfId="22312"/>
    <cellStyle name="ItemTypeClass 8 6 2" xfId="22313"/>
    <cellStyle name="ItemTypeClass 8 6 2 2" xfId="22314"/>
    <cellStyle name="ItemTypeClass 8 6 2 3" xfId="22315"/>
    <cellStyle name="ItemTypeClass 8 6 2 4" xfId="22316"/>
    <cellStyle name="ItemTypeClass 8 6 2 5" xfId="22317"/>
    <cellStyle name="ItemTypeClass 8 6 3" xfId="22318"/>
    <cellStyle name="ItemTypeClass 8 6 4" xfId="22319"/>
    <cellStyle name="ItemTypeClass 8 6 5" xfId="22320"/>
    <cellStyle name="ItemTypeClass 8 6 6" xfId="22321"/>
    <cellStyle name="ItemTypeClass 8 7" xfId="22322"/>
    <cellStyle name="ItemTypeClass 8 7 2" xfId="22323"/>
    <cellStyle name="ItemTypeClass 8 7 2 2" xfId="22324"/>
    <cellStyle name="ItemTypeClass 8 7 2 3" xfId="22325"/>
    <cellStyle name="ItemTypeClass 8 7 2 4" xfId="22326"/>
    <cellStyle name="ItemTypeClass 8 7 2 5" xfId="22327"/>
    <cellStyle name="ItemTypeClass 8 7 3" xfId="22328"/>
    <cellStyle name="ItemTypeClass 8 7 4" xfId="22329"/>
    <cellStyle name="ItemTypeClass 8 7 5" xfId="22330"/>
    <cellStyle name="ItemTypeClass 8 7 6" xfId="22331"/>
    <cellStyle name="ItemTypeClass 8 8" xfId="22332"/>
    <cellStyle name="ItemTypeClass 8 8 2" xfId="22333"/>
    <cellStyle name="ItemTypeClass 8 8 3" xfId="22334"/>
    <cellStyle name="ItemTypeClass 8 8 4" xfId="22335"/>
    <cellStyle name="ItemTypeClass 8 8 5" xfId="22336"/>
    <cellStyle name="ItemTypeClass 8 9" xfId="22337"/>
    <cellStyle name="ItemTypeClass 9" xfId="22338"/>
    <cellStyle name="jon" xfId="22339"/>
    <cellStyle name="Label 2a" xfId="2208"/>
    <cellStyle name="Label 2b" xfId="2203"/>
    <cellStyle name="Line rows" xfId="22340"/>
    <cellStyle name="Lines" xfId="22341"/>
    <cellStyle name="Link" xfId="22342"/>
    <cellStyle name="Linked Cell 10" xfId="4025"/>
    <cellStyle name="Linked Cell 11" xfId="4026"/>
    <cellStyle name="Linked Cell 12" xfId="4027"/>
    <cellStyle name="Linked Cell 13" xfId="4028"/>
    <cellStyle name="Linked Cell 14" xfId="4029"/>
    <cellStyle name="Linked Cell 15" xfId="4030"/>
    <cellStyle name="Linked Cell 16" xfId="4031"/>
    <cellStyle name="Linked Cell 17" xfId="4032"/>
    <cellStyle name="Linked Cell 18" xfId="4033"/>
    <cellStyle name="Linked Cell 19" xfId="4034"/>
    <cellStyle name="Linked Cell 2" xfId="294"/>
    <cellStyle name="Linked Cell 2 2" xfId="4036"/>
    <cellStyle name="Linked Cell 2 2 2" xfId="4037"/>
    <cellStyle name="Linked Cell 2 3" xfId="4035"/>
    <cellStyle name="Linked Cell 2 4" xfId="2354"/>
    <cellStyle name="Linked Cell 2 5" xfId="22343"/>
    <cellStyle name="Linked Cell 20" xfId="4038"/>
    <cellStyle name="Linked Cell 21" xfId="4039"/>
    <cellStyle name="Linked Cell 22" xfId="4040"/>
    <cellStyle name="Linked Cell 23" xfId="4041"/>
    <cellStyle name="Linked Cell 24" xfId="4042"/>
    <cellStyle name="Linked Cell 25" xfId="4043"/>
    <cellStyle name="Linked Cell 26" xfId="4044"/>
    <cellStyle name="Linked Cell 27" xfId="4045"/>
    <cellStyle name="Linked Cell 28" xfId="4046"/>
    <cellStyle name="Linked Cell 29" xfId="4047"/>
    <cellStyle name="Linked Cell 3" xfId="4048"/>
    <cellStyle name="Linked Cell 30" xfId="4049"/>
    <cellStyle name="Linked Cell 31" xfId="4050"/>
    <cellStyle name="Linked Cell 32" xfId="4051"/>
    <cellStyle name="Linked Cell 33" xfId="4052"/>
    <cellStyle name="Linked Cell 34" xfId="4053"/>
    <cellStyle name="Linked Cell 35" xfId="4054"/>
    <cellStyle name="Linked Cell 36" xfId="4055"/>
    <cellStyle name="Linked Cell 37" xfId="4056"/>
    <cellStyle name="Linked Cell 38" xfId="4057"/>
    <cellStyle name="Linked Cell 39" xfId="4058"/>
    <cellStyle name="Linked Cell 4" xfId="4059"/>
    <cellStyle name="Linked Cell 40" xfId="4060"/>
    <cellStyle name="Linked Cell 41" xfId="4061"/>
    <cellStyle name="Linked Cell 42" xfId="4062"/>
    <cellStyle name="Linked Cell 43" xfId="4063"/>
    <cellStyle name="Linked Cell 44" xfId="4064"/>
    <cellStyle name="Linked Cell 45" xfId="4065"/>
    <cellStyle name="Linked Cell 46" xfId="4066"/>
    <cellStyle name="Linked Cell 47" xfId="4067"/>
    <cellStyle name="Linked Cell 48" xfId="4068"/>
    <cellStyle name="Linked Cell 49" xfId="4069"/>
    <cellStyle name="Linked Cell 5" xfId="4070"/>
    <cellStyle name="Linked Cell 50" xfId="4071"/>
    <cellStyle name="Linked Cell 51" xfId="4072"/>
    <cellStyle name="Linked Cell 52" xfId="4073"/>
    <cellStyle name="Linked Cell 53" xfId="4074"/>
    <cellStyle name="Linked Cell 54" xfId="4075"/>
    <cellStyle name="Linked Cell 55" xfId="4076"/>
    <cellStyle name="Linked Cell 56" xfId="8235"/>
    <cellStyle name="Linked Cell 57" xfId="8236"/>
    <cellStyle name="Linked Cell 58" xfId="8237"/>
    <cellStyle name="Linked Cell 59" xfId="8238"/>
    <cellStyle name="Linked Cell 6" xfId="4077"/>
    <cellStyle name="Linked Cell 60" xfId="8239"/>
    <cellStyle name="Linked Cell 61" xfId="8240"/>
    <cellStyle name="Linked Cell 62" xfId="8241"/>
    <cellStyle name="Linked Cell 63" xfId="8242"/>
    <cellStyle name="Linked Cell 7" xfId="4078"/>
    <cellStyle name="Linked Cell 8" xfId="4079"/>
    <cellStyle name="Linked Cell 9" xfId="4080"/>
    <cellStyle name="LongDate" xfId="22344"/>
    <cellStyle name="m" xfId="22345"/>
    <cellStyle name="maj-title" xfId="22346"/>
    <cellStyle name="Milliers_graphs (2)" xfId="22347"/>
    <cellStyle name="mmm" xfId="22348"/>
    <cellStyle name="Monétaire_graphs (2)" xfId="22349"/>
    <cellStyle name="Mult" xfId="22350"/>
    <cellStyle name="Multiple" xfId="22351"/>
    <cellStyle name="Neutral 10" xfId="4081"/>
    <cellStyle name="Neutral 11" xfId="4082"/>
    <cellStyle name="Neutral 12" xfId="4083"/>
    <cellStyle name="Neutral 13" xfId="4084"/>
    <cellStyle name="Neutral 14" xfId="4085"/>
    <cellStyle name="Neutral 15" xfId="4086"/>
    <cellStyle name="Neutral 16" xfId="4087"/>
    <cellStyle name="Neutral 17" xfId="4088"/>
    <cellStyle name="Neutral 18" xfId="4089"/>
    <cellStyle name="Neutral 19" xfId="4090"/>
    <cellStyle name="Neutral 2" xfId="295"/>
    <cellStyle name="Neutral 2 2" xfId="4092"/>
    <cellStyle name="Neutral 2 2 2" xfId="4093"/>
    <cellStyle name="Neutral 2 3" xfId="4091"/>
    <cellStyle name="Neutral 2 4" xfId="2370"/>
    <cellStyle name="Neutral 2 5" xfId="22352"/>
    <cellStyle name="Neutral 20" xfId="4094"/>
    <cellStyle name="Neutral 21" xfId="4095"/>
    <cellStyle name="Neutral 22" xfId="4096"/>
    <cellStyle name="Neutral 23" xfId="4097"/>
    <cellStyle name="Neutral 24" xfId="4098"/>
    <cellStyle name="Neutral 25" xfId="4099"/>
    <cellStyle name="Neutral 26" xfId="4100"/>
    <cellStyle name="Neutral 27" xfId="4101"/>
    <cellStyle name="Neutral 28" xfId="4102"/>
    <cellStyle name="Neutral 29" xfId="4103"/>
    <cellStyle name="Neutral 3" xfId="4104"/>
    <cellStyle name="Neutral 30" xfId="4105"/>
    <cellStyle name="Neutral 31" xfId="4106"/>
    <cellStyle name="Neutral 32" xfId="4107"/>
    <cellStyle name="Neutral 33" xfId="4108"/>
    <cellStyle name="Neutral 34" xfId="4109"/>
    <cellStyle name="Neutral 35" xfId="4110"/>
    <cellStyle name="Neutral 36" xfId="4111"/>
    <cellStyle name="Neutral 37" xfId="4112"/>
    <cellStyle name="Neutral 38" xfId="4113"/>
    <cellStyle name="Neutral 39" xfId="4114"/>
    <cellStyle name="Neutral 4" xfId="4115"/>
    <cellStyle name="Neutral 40" xfId="4116"/>
    <cellStyle name="Neutral 41" xfId="4117"/>
    <cellStyle name="Neutral 42" xfId="4118"/>
    <cellStyle name="Neutral 43" xfId="4119"/>
    <cellStyle name="Neutral 44" xfId="4120"/>
    <cellStyle name="Neutral 45" xfId="4121"/>
    <cellStyle name="Neutral 46" xfId="4122"/>
    <cellStyle name="Neutral 47" xfId="4123"/>
    <cellStyle name="Neutral 48" xfId="4124"/>
    <cellStyle name="Neutral 49" xfId="4125"/>
    <cellStyle name="Neutral 5" xfId="4126"/>
    <cellStyle name="Neutral 50" xfId="4127"/>
    <cellStyle name="Neutral 51" xfId="4128"/>
    <cellStyle name="Neutral 52" xfId="4129"/>
    <cellStyle name="Neutral 53" xfId="4130"/>
    <cellStyle name="Neutral 54" xfId="4131"/>
    <cellStyle name="Neutral 55" xfId="4132"/>
    <cellStyle name="Neutral 56" xfId="8243"/>
    <cellStyle name="Neutral 57" xfId="8244"/>
    <cellStyle name="Neutral 58" xfId="8245"/>
    <cellStyle name="Neutral 59" xfId="8246"/>
    <cellStyle name="Neutral 6" xfId="4133"/>
    <cellStyle name="Neutral 60" xfId="8247"/>
    <cellStyle name="Neutral 61" xfId="8248"/>
    <cellStyle name="Neutral 62" xfId="8249"/>
    <cellStyle name="Neutral 63" xfId="8250"/>
    <cellStyle name="Neutral 7" xfId="4134"/>
    <cellStyle name="Neutral 8" xfId="4135"/>
    <cellStyle name="Neutral 9" xfId="4136"/>
    <cellStyle name="Normal" xfId="0" builtinId="0"/>
    <cellStyle name="Normal - Style1" xfId="22353"/>
    <cellStyle name="Normal - Style3" xfId="296"/>
    <cellStyle name="Normal 10" xfId="297"/>
    <cellStyle name="Normal 10 2" xfId="298"/>
    <cellStyle name="Normal 10 2 2" xfId="8251"/>
    <cellStyle name="Normal 10 2 2 2" xfId="33039"/>
    <cellStyle name="Normal 10 2 3" xfId="8252"/>
    <cellStyle name="Normal 10 2 4" xfId="22355"/>
    <cellStyle name="Normal 10 2 5" xfId="4138"/>
    <cellStyle name="Normal 10 3" xfId="4139"/>
    <cellStyle name="Normal 10 3 2" xfId="8253"/>
    <cellStyle name="Normal 10 3 3" xfId="8254"/>
    <cellStyle name="Normal 10 4" xfId="8255"/>
    <cellStyle name="Normal 10 5" xfId="8256"/>
    <cellStyle name="Normal 10 6" xfId="22354"/>
    <cellStyle name="Normal 10 7" xfId="4137"/>
    <cellStyle name="Normal 100" xfId="299"/>
    <cellStyle name="Normal 100 2" xfId="300"/>
    <cellStyle name="Normal 100 2 2" xfId="301"/>
    <cellStyle name="Normal 100 3" xfId="302"/>
    <cellStyle name="Normal 101" xfId="303"/>
    <cellStyle name="Normal 101 2" xfId="304"/>
    <cellStyle name="Normal 101 2 2" xfId="305"/>
    <cellStyle name="Normal 101 3" xfId="306"/>
    <cellStyle name="Normal 102" xfId="307"/>
    <cellStyle name="Normal 102 2" xfId="308"/>
    <cellStyle name="Normal 102 2 2" xfId="309"/>
    <cellStyle name="Normal 102 3" xfId="310"/>
    <cellStyle name="Normal 103" xfId="311"/>
    <cellStyle name="Normal 103 2" xfId="312"/>
    <cellStyle name="Normal 103 2 2" xfId="313"/>
    <cellStyle name="Normal 103 3" xfId="314"/>
    <cellStyle name="Normal 104" xfId="315"/>
    <cellStyle name="Normal 104 2" xfId="316"/>
    <cellStyle name="Normal 104 2 2" xfId="317"/>
    <cellStyle name="Normal 104 3" xfId="318"/>
    <cellStyle name="Normal 105" xfId="319"/>
    <cellStyle name="Normal 105 2" xfId="320"/>
    <cellStyle name="Normal 105 2 2" xfId="321"/>
    <cellStyle name="Normal 105 3" xfId="322"/>
    <cellStyle name="Normal 106" xfId="323"/>
    <cellStyle name="Normal 106 2" xfId="324"/>
    <cellStyle name="Normal 106 2 2" xfId="325"/>
    <cellStyle name="Normal 106 3" xfId="326"/>
    <cellStyle name="Normal 107" xfId="327"/>
    <cellStyle name="Normal 107 2" xfId="328"/>
    <cellStyle name="Normal 107 2 2" xfId="329"/>
    <cellStyle name="Normal 107 3" xfId="330"/>
    <cellStyle name="Normal 108" xfId="331"/>
    <cellStyle name="Normal 108 2" xfId="332"/>
    <cellStyle name="Normal 108 2 2" xfId="333"/>
    <cellStyle name="Normal 108 3" xfId="334"/>
    <cellStyle name="Normal 109" xfId="335"/>
    <cellStyle name="Normal 109 2" xfId="336"/>
    <cellStyle name="Normal 109 2 2" xfId="337"/>
    <cellStyle name="Normal 109 3" xfId="338"/>
    <cellStyle name="Normal 11" xfId="339"/>
    <cellStyle name="Normal 11 2" xfId="340"/>
    <cellStyle name="Normal 11 2 2" xfId="22357"/>
    <cellStyle name="Normal 11 2 2 2" xfId="33040"/>
    <cellStyle name="Normal 11 2 3" xfId="33027"/>
    <cellStyle name="Normal 11 2 4" xfId="8257"/>
    <cellStyle name="Normal 11 3" xfId="8258"/>
    <cellStyle name="Normal 11 4" xfId="22356"/>
    <cellStyle name="Normal 11 5" xfId="4140"/>
    <cellStyle name="Normal 110" xfId="341"/>
    <cellStyle name="Normal 110 2" xfId="342"/>
    <cellStyle name="Normal 110 2 2" xfId="343"/>
    <cellStyle name="Normal 110 3" xfId="344"/>
    <cellStyle name="Normal 111" xfId="345"/>
    <cellStyle name="Normal 111 2" xfId="346"/>
    <cellStyle name="Normal 111 2 2" xfId="347"/>
    <cellStyle name="Normal 111 3" xfId="348"/>
    <cellStyle name="Normal 112" xfId="349"/>
    <cellStyle name="Normal 112 2" xfId="350"/>
    <cellStyle name="Normal 112 2 2" xfId="351"/>
    <cellStyle name="Normal 112 3" xfId="352"/>
    <cellStyle name="Normal 113" xfId="353"/>
    <cellStyle name="Normal 113 2" xfId="354"/>
    <cellStyle name="Normal 113 2 2" xfId="355"/>
    <cellStyle name="Normal 113 3" xfId="356"/>
    <cellStyle name="Normal 114" xfId="357"/>
    <cellStyle name="Normal 114 2" xfId="358"/>
    <cellStyle name="Normal 114 2 2" xfId="359"/>
    <cellStyle name="Normal 114 3" xfId="360"/>
    <cellStyle name="Normal 115" xfId="361"/>
    <cellStyle name="Normal 115 2" xfId="362"/>
    <cellStyle name="Normal 115 2 2" xfId="363"/>
    <cellStyle name="Normal 115 3" xfId="364"/>
    <cellStyle name="Normal 116" xfId="365"/>
    <cellStyle name="Normal 116 2" xfId="366"/>
    <cellStyle name="Normal 116 2 2" xfId="367"/>
    <cellStyle name="Normal 116 3" xfId="368"/>
    <cellStyle name="Normal 117" xfId="369"/>
    <cellStyle name="Normal 117 2" xfId="370"/>
    <cellStyle name="Normal 117 2 2" xfId="371"/>
    <cellStyle name="Normal 117 3" xfId="372"/>
    <cellStyle name="Normal 118" xfId="373"/>
    <cellStyle name="Normal 118 2" xfId="374"/>
    <cellStyle name="Normal 118 2 2" xfId="375"/>
    <cellStyle name="Normal 118 3" xfId="376"/>
    <cellStyle name="Normal 119" xfId="377"/>
    <cellStyle name="Normal 119 2" xfId="378"/>
    <cellStyle name="Normal 119 2 2" xfId="379"/>
    <cellStyle name="Normal 119 3" xfId="380"/>
    <cellStyle name="Normal 12" xfId="381"/>
    <cellStyle name="Normal 12 2" xfId="382"/>
    <cellStyle name="Normal 12 2 2" xfId="22359"/>
    <cellStyle name="Normal 12 2 2 2" xfId="33041"/>
    <cellStyle name="Normal 12 2 3" xfId="33028"/>
    <cellStyle name="Normal 12 2 4" xfId="8259"/>
    <cellStyle name="Normal 12 3" xfId="8260"/>
    <cellStyle name="Normal 12 4" xfId="22358"/>
    <cellStyle name="Normal 12 5" xfId="4141"/>
    <cellStyle name="Normal 120" xfId="383"/>
    <cellStyle name="Normal 120 2" xfId="384"/>
    <cellStyle name="Normal 120 2 2" xfId="385"/>
    <cellStyle name="Normal 120 3" xfId="386"/>
    <cellStyle name="Normal 121" xfId="387"/>
    <cellStyle name="Normal 121 2" xfId="388"/>
    <cellStyle name="Normal 121 2 2" xfId="389"/>
    <cellStyle name="Normal 121 3" xfId="390"/>
    <cellStyle name="Normal 122" xfId="391"/>
    <cellStyle name="Normal 122 2" xfId="392"/>
    <cellStyle name="Normal 122 2 2" xfId="393"/>
    <cellStyle name="Normal 122 3" xfId="394"/>
    <cellStyle name="Normal 123" xfId="395"/>
    <cellStyle name="Normal 123 2" xfId="396"/>
    <cellStyle name="Normal 123 2 2" xfId="33096"/>
    <cellStyle name="Normal 124" xfId="397"/>
    <cellStyle name="Normal 124 2" xfId="398"/>
    <cellStyle name="Normal 124 2 2" xfId="33097"/>
    <cellStyle name="Normal 125" xfId="399"/>
    <cellStyle name="Normal 125 2" xfId="400"/>
    <cellStyle name="Normal 125 2 2" xfId="33098"/>
    <cellStyle name="Normal 126" xfId="401"/>
    <cellStyle name="Normal 126 2" xfId="402"/>
    <cellStyle name="Normal 126 2 2" xfId="403"/>
    <cellStyle name="Normal 126 2 2 2" xfId="404"/>
    <cellStyle name="Normal 126 2 2 2 2" xfId="1330"/>
    <cellStyle name="Normal 126 2 2 3" xfId="1306"/>
    <cellStyle name="Normal 126 2 3" xfId="405"/>
    <cellStyle name="Normal 126 2 3 2" xfId="1318"/>
    <cellStyle name="Normal 126 2 4" xfId="1294"/>
    <cellStyle name="Normal 126 3" xfId="406"/>
    <cellStyle name="Normal 126 3 2" xfId="407"/>
    <cellStyle name="Normal 126 3 2 2" xfId="1324"/>
    <cellStyle name="Normal 126 3 3" xfId="1300"/>
    <cellStyle name="Normal 126 4" xfId="408"/>
    <cellStyle name="Normal 126 4 2" xfId="1312"/>
    <cellStyle name="Normal 126 5" xfId="1288"/>
    <cellStyle name="Normal 127" xfId="409"/>
    <cellStyle name="Normal 127 2" xfId="410"/>
    <cellStyle name="Normal 127 2 2" xfId="411"/>
    <cellStyle name="Normal 127 2 2 2" xfId="412"/>
    <cellStyle name="Normal 127 2 2 2 2" xfId="1332"/>
    <cellStyle name="Normal 127 2 2 3" xfId="1308"/>
    <cellStyle name="Normal 127 2 3" xfId="413"/>
    <cellStyle name="Normal 127 2 3 2" xfId="1320"/>
    <cellStyle name="Normal 127 2 4" xfId="1296"/>
    <cellStyle name="Normal 127 3" xfId="414"/>
    <cellStyle name="Normal 127 3 2" xfId="415"/>
    <cellStyle name="Normal 127 3 2 2" xfId="1326"/>
    <cellStyle name="Normal 127 3 3" xfId="1302"/>
    <cellStyle name="Normal 127 4" xfId="416"/>
    <cellStyle name="Normal 127 4 2" xfId="1314"/>
    <cellStyle name="Normal 127 5" xfId="1290"/>
    <cellStyle name="Normal 128" xfId="417"/>
    <cellStyle name="Normal 128 2" xfId="418"/>
    <cellStyle name="Normal 128 2 2" xfId="419"/>
    <cellStyle name="Normal 128 2 2 2" xfId="420"/>
    <cellStyle name="Normal 128 2 2 2 2" xfId="1335"/>
    <cellStyle name="Normal 128 2 2 3" xfId="1311"/>
    <cellStyle name="Normal 128 2 3" xfId="421"/>
    <cellStyle name="Normal 128 2 3 2" xfId="1323"/>
    <cellStyle name="Normal 128 2 4" xfId="1299"/>
    <cellStyle name="Normal 128 3" xfId="422"/>
    <cellStyle name="Normal 128 3 2" xfId="423"/>
    <cellStyle name="Normal 128 3 2 2" xfId="1329"/>
    <cellStyle name="Normal 128 3 3" xfId="1305"/>
    <cellStyle name="Normal 128 4" xfId="424"/>
    <cellStyle name="Normal 128 4 2" xfId="1317"/>
    <cellStyle name="Normal 128 5" xfId="1293"/>
    <cellStyle name="Normal 129" xfId="425"/>
    <cellStyle name="Normal 129 2" xfId="426"/>
    <cellStyle name="Normal 13" xfId="427"/>
    <cellStyle name="Normal 13 2" xfId="428"/>
    <cellStyle name="Normal 13 2 2" xfId="22361"/>
    <cellStyle name="Normal 13 2 3" xfId="8261"/>
    <cellStyle name="Normal 13 3" xfId="8262"/>
    <cellStyle name="Normal 13 3 2" xfId="22362"/>
    <cellStyle name="Normal 13 4" xfId="22363"/>
    <cellStyle name="Normal 13 4 2" xfId="22364"/>
    <cellStyle name="Normal 13 5" xfId="22360"/>
    <cellStyle name="Normal 13 6" xfId="4142"/>
    <cellStyle name="Normal 130" xfId="429"/>
    <cellStyle name="Normal 130 2" xfId="430"/>
    <cellStyle name="Normal 131" xfId="431"/>
    <cellStyle name="Normal 131 2" xfId="432"/>
    <cellStyle name="Normal 132" xfId="433"/>
    <cellStyle name="Normal 132 2" xfId="434"/>
    <cellStyle name="Normal 133" xfId="435"/>
    <cellStyle name="Normal 133 2" xfId="436"/>
    <cellStyle name="Normal 134" xfId="437"/>
    <cellStyle name="Normal 134 2" xfId="438"/>
    <cellStyle name="Normal 135" xfId="439"/>
    <cellStyle name="Normal 135 2" xfId="440"/>
    <cellStyle name="Normal 136" xfId="441"/>
    <cellStyle name="Normal 136 2" xfId="442"/>
    <cellStyle name="Normal 137" xfId="443"/>
    <cellStyle name="Normal 137 2" xfId="444"/>
    <cellStyle name="Normal 138" xfId="445"/>
    <cellStyle name="Normal 138 2" xfId="446"/>
    <cellStyle name="Normal 139" xfId="447"/>
    <cellStyle name="Normal 139 2" xfId="448"/>
    <cellStyle name="Normal 14" xfId="449"/>
    <cellStyle name="Normal 14 2" xfId="450"/>
    <cellStyle name="Normal 14 2 2" xfId="22366"/>
    <cellStyle name="Normal 14 2 3" xfId="8263"/>
    <cellStyle name="Normal 14 3" xfId="8264"/>
    <cellStyle name="Normal 14 3 2" xfId="22367"/>
    <cellStyle name="Normal 14 4" xfId="22365"/>
    <cellStyle name="Normal 14 5" xfId="4143"/>
    <cellStyle name="Normal 140" xfId="451"/>
    <cellStyle name="Normal 140 2" xfId="452"/>
    <cellStyle name="Normal 141" xfId="453"/>
    <cellStyle name="Normal 141 2" xfId="454"/>
    <cellStyle name="Normal 142" xfId="455"/>
    <cellStyle name="Normal 142 2" xfId="456"/>
    <cellStyle name="Normal 143" xfId="457"/>
    <cellStyle name="Normal 144" xfId="458"/>
    <cellStyle name="Normal 145" xfId="459"/>
    <cellStyle name="Normal 145 2" xfId="460"/>
    <cellStyle name="Normal 146" xfId="461"/>
    <cellStyle name="Normal 146 2" xfId="462"/>
    <cellStyle name="Normal 147" xfId="463"/>
    <cellStyle name="Normal 147 2" xfId="464"/>
    <cellStyle name="Normal 148" xfId="465"/>
    <cellStyle name="Normal 148 2" xfId="466"/>
    <cellStyle name="Normal 149" xfId="467"/>
    <cellStyle name="Normal 149 2" xfId="468"/>
    <cellStyle name="Normal 15" xfId="469"/>
    <cellStyle name="Normal 15 2" xfId="470"/>
    <cellStyle name="Normal 15 2 2" xfId="22369"/>
    <cellStyle name="Normal 15 2 3" xfId="8265"/>
    <cellStyle name="Normal 15 3" xfId="8266"/>
    <cellStyle name="Normal 15 4" xfId="22368"/>
    <cellStyle name="Normal 15 5" xfId="4144"/>
    <cellStyle name="Normal 150" xfId="471"/>
    <cellStyle name="Normal 150 2" xfId="472"/>
    <cellStyle name="Normal 151" xfId="473"/>
    <cellStyle name="Normal 151 2" xfId="474"/>
    <cellStyle name="Normal 152" xfId="475"/>
    <cellStyle name="Normal 152 2" xfId="476"/>
    <cellStyle name="Normal 152 3" xfId="33038"/>
    <cellStyle name="Normal 153" xfId="477"/>
    <cellStyle name="Normal 153 2" xfId="478"/>
    <cellStyle name="Normal 153 3" xfId="33102"/>
    <cellStyle name="Normal 154" xfId="479"/>
    <cellStyle name="Normal 154 2" xfId="480"/>
    <cellStyle name="Normal 154 3" xfId="33104"/>
    <cellStyle name="Normal 155" xfId="481"/>
    <cellStyle name="Normal 155 2" xfId="33106"/>
    <cellStyle name="Normal 156" xfId="482"/>
    <cellStyle name="Normal 157" xfId="483"/>
    <cellStyle name="Normal 158" xfId="484"/>
    <cellStyle name="Normal 159" xfId="485"/>
    <cellStyle name="Normal 16" xfId="486"/>
    <cellStyle name="Normal 16 2" xfId="487"/>
    <cellStyle name="Normal 16 2 2" xfId="22372"/>
    <cellStyle name="Normal 16 2 3" xfId="22371"/>
    <cellStyle name="Normal 16 2 4" xfId="8267"/>
    <cellStyle name="Normal 16 3" xfId="8268"/>
    <cellStyle name="Normal 16 3 2" xfId="22373"/>
    <cellStyle name="Normal 16 4" xfId="22370"/>
    <cellStyle name="Normal 16 5" xfId="32976"/>
    <cellStyle name="Normal 16 6" xfId="4145"/>
    <cellStyle name="Normal 160" xfId="488"/>
    <cellStyle name="Normal 161" xfId="489"/>
    <cellStyle name="Normal 162" xfId="490"/>
    <cellStyle name="Normal 163" xfId="491"/>
    <cellStyle name="Normal 164" xfId="492"/>
    <cellStyle name="Normal 165" xfId="493"/>
    <cellStyle name="Normal 166" xfId="494"/>
    <cellStyle name="Normal 167" xfId="495"/>
    <cellStyle name="Normal 168" xfId="496"/>
    <cellStyle name="Normal 169" xfId="497"/>
    <cellStyle name="Normal 17" xfId="498"/>
    <cellStyle name="Normal 17 2" xfId="499"/>
    <cellStyle name="Normal 17 2 2" xfId="22376"/>
    <cellStyle name="Normal 17 2 3" xfId="22377"/>
    <cellStyle name="Normal 17 2 4" xfId="22375"/>
    <cellStyle name="Normal 17 2 5" xfId="8269"/>
    <cellStyle name="Normal 17 3" xfId="8270"/>
    <cellStyle name="Normal 17 3 2" xfId="22379"/>
    <cellStyle name="Normal 17 3 3" xfId="22378"/>
    <cellStyle name="Normal 17 4" xfId="22380"/>
    <cellStyle name="Normal 17 5" xfId="22381"/>
    <cellStyle name="Normal 17 6" xfId="22374"/>
    <cellStyle name="Normal 17 7" xfId="4146"/>
    <cellStyle name="Normal 170" xfId="500"/>
    <cellStyle name="Normal 171" xfId="501"/>
    <cellStyle name="Normal 172" xfId="502"/>
    <cellStyle name="Normal 173" xfId="503"/>
    <cellStyle name="Normal 174" xfId="504"/>
    <cellStyle name="Normal 175" xfId="505"/>
    <cellStyle name="Normal 176" xfId="506"/>
    <cellStyle name="Normal 177" xfId="507"/>
    <cellStyle name="Normal 178" xfId="508"/>
    <cellStyle name="Normal 179" xfId="509"/>
    <cellStyle name="Normal 18" xfId="510"/>
    <cellStyle name="Normal 18 2" xfId="511"/>
    <cellStyle name="Normal 18 2 2" xfId="22384"/>
    <cellStyle name="Normal 18 2 3" xfId="22385"/>
    <cellStyle name="Normal 18 2 4" xfId="22383"/>
    <cellStyle name="Normal 18 2 5" xfId="8271"/>
    <cellStyle name="Normal 18 3" xfId="8272"/>
    <cellStyle name="Normal 18 3 2" xfId="22387"/>
    <cellStyle name="Normal 18 3 3" xfId="22386"/>
    <cellStyle name="Normal 18 4" xfId="22388"/>
    <cellStyle name="Normal 18 4 2" xfId="22389"/>
    <cellStyle name="Normal 18 4 3" xfId="22390"/>
    <cellStyle name="Normal 18 5" xfId="22391"/>
    <cellStyle name="Normal 18 6" xfId="22392"/>
    <cellStyle name="Normal 18 7" xfId="22382"/>
    <cellStyle name="Normal 18 8" xfId="4147"/>
    <cellStyle name="Normal 180" xfId="512"/>
    <cellStyle name="Normal 181" xfId="513"/>
    <cellStyle name="Normal 182" xfId="514"/>
    <cellStyle name="Normal 183" xfId="515"/>
    <cellStyle name="Normal 184" xfId="516"/>
    <cellStyle name="Normal 185" xfId="517"/>
    <cellStyle name="Normal 186" xfId="518"/>
    <cellStyle name="Normal 187" xfId="519"/>
    <cellStyle name="Normal 188" xfId="520"/>
    <cellStyle name="Normal 189" xfId="521"/>
    <cellStyle name="Normal 19" xfId="522"/>
    <cellStyle name="Normal 19 2" xfId="523"/>
    <cellStyle name="Normal 19 2 2" xfId="22394"/>
    <cellStyle name="Normal 19 2 3" xfId="8273"/>
    <cellStyle name="Normal 19 3" xfId="8274"/>
    <cellStyle name="Normal 19 3 2" xfId="22395"/>
    <cellStyle name="Normal 19 4" xfId="22393"/>
    <cellStyle name="Normal 19 5" xfId="4148"/>
    <cellStyle name="Normal 190" xfId="524"/>
    <cellStyle name="Normal 191" xfId="525"/>
    <cellStyle name="Normal 192" xfId="526"/>
    <cellStyle name="Normal 193" xfId="527"/>
    <cellStyle name="Normal 194" xfId="528"/>
    <cellStyle name="Normal 195" xfId="529"/>
    <cellStyle name="Normal 196" xfId="530"/>
    <cellStyle name="Normal 197" xfId="531"/>
    <cellStyle name="Normal 198" xfId="532"/>
    <cellStyle name="Normal 199" xfId="533"/>
    <cellStyle name="Normal 2" xfId="534"/>
    <cellStyle name="Normal 2 10" xfId="4149"/>
    <cellStyle name="Normal 2 10 2" xfId="4150"/>
    <cellStyle name="Normal 2 10 2 2" xfId="4151"/>
    <cellStyle name="Normal 2 10 2 2 2" xfId="22399"/>
    <cellStyle name="Normal 2 10 2 2 2 2" xfId="22400"/>
    <cellStyle name="Normal 2 10 2 2 3" xfId="22401"/>
    <cellStyle name="Normal 2 10 2 2 4" xfId="22398"/>
    <cellStyle name="Normal 2 10 2 3" xfId="22402"/>
    <cellStyle name="Normal 2 10 2 3 2" xfId="22403"/>
    <cellStyle name="Normal 2 10 2 4" xfId="22404"/>
    <cellStyle name="Normal 2 10 2 5" xfId="22397"/>
    <cellStyle name="Normal 2 10 3" xfId="22405"/>
    <cellStyle name="Normal 2 10 3 2" xfId="22406"/>
    <cellStyle name="Normal 2 10 3 2 2" xfId="22407"/>
    <cellStyle name="Normal 2 10 3 3" xfId="22408"/>
    <cellStyle name="Normal 2 10 4" xfId="22409"/>
    <cellStyle name="Normal 2 10 4 2" xfId="22410"/>
    <cellStyle name="Normal 2 10 5" xfId="22411"/>
    <cellStyle name="Normal 2 10 6" xfId="22396"/>
    <cellStyle name="Normal 2 11" xfId="4152"/>
    <cellStyle name="Normal 2 11 2" xfId="9252"/>
    <cellStyle name="Normal 2 11 2 2" xfId="22414"/>
    <cellStyle name="Normal 2 11 2 2 2" xfId="22415"/>
    <cellStyle name="Normal 2 11 2 3" xfId="22416"/>
    <cellStyle name="Normal 2 11 2 4" xfId="22413"/>
    <cellStyle name="Normal 2 11 3" xfId="22417"/>
    <cellStyle name="Normal 2 11 3 2" xfId="22418"/>
    <cellStyle name="Normal 2 11 4" xfId="22419"/>
    <cellStyle name="Normal 2 11 5" xfId="22412"/>
    <cellStyle name="Normal 2 12" xfId="4153"/>
    <cellStyle name="Normal 2 12 2" xfId="9253"/>
    <cellStyle name="Normal 2 12 2 2" xfId="22422"/>
    <cellStyle name="Normal 2 12 2 3" xfId="22421"/>
    <cellStyle name="Normal 2 12 3" xfId="22423"/>
    <cellStyle name="Normal 2 12 4" xfId="22420"/>
    <cellStyle name="Normal 2 13" xfId="4154"/>
    <cellStyle name="Normal 2 13 2" xfId="4155"/>
    <cellStyle name="Normal 2 13 2 2" xfId="4156"/>
    <cellStyle name="Normal 2 13 2 2 2" xfId="4157"/>
    <cellStyle name="Normal 2 13 2 2 2 2" xfId="4158"/>
    <cellStyle name="Normal 2 13 2 3" xfId="4159"/>
    <cellStyle name="Normal 2 13 2 4" xfId="4160"/>
    <cellStyle name="Normal 2 13 2 5" xfId="22425"/>
    <cellStyle name="Normal 2 13 3" xfId="4161"/>
    <cellStyle name="Normal 2 13 3 2" xfId="4162"/>
    <cellStyle name="Normal 2 13 3 2 2" xfId="4163"/>
    <cellStyle name="Normal 2 13 4" xfId="4164"/>
    <cellStyle name="Normal 2 13 5" xfId="22424"/>
    <cellStyle name="Normal 2 14" xfId="4165"/>
    <cellStyle name="Normal 2 14 2" xfId="4166"/>
    <cellStyle name="Normal 2 14 2 2" xfId="4167"/>
    <cellStyle name="Normal 2 14 3" xfId="22426"/>
    <cellStyle name="Normal 2 15" xfId="4168"/>
    <cellStyle name="Normal 2 15 2" xfId="9254"/>
    <cellStyle name="Normal 2 16" xfId="4169"/>
    <cellStyle name="Normal 2 16 2" xfId="9255"/>
    <cellStyle name="Normal 2 17" xfId="4170"/>
    <cellStyle name="Normal 2 17 2" xfId="9256"/>
    <cellStyle name="Normal 2 18" xfId="4171"/>
    <cellStyle name="Normal 2 18 2" xfId="9257"/>
    <cellStyle name="Normal 2 19" xfId="4172"/>
    <cellStyle name="Normal 2 2" xfId="535"/>
    <cellStyle name="Normal 2 2 10" xfId="4174"/>
    <cellStyle name="Normal 2 2 10 2" xfId="9259"/>
    <cellStyle name="Normal 2 2 10 2 2" xfId="22430"/>
    <cellStyle name="Normal 2 2 10 2 3" xfId="22429"/>
    <cellStyle name="Normal 2 2 10 3" xfId="22431"/>
    <cellStyle name="Normal 2 2 10 4" xfId="22428"/>
    <cellStyle name="Normal 2 2 11" xfId="4175"/>
    <cellStyle name="Normal 2 2 11 2" xfId="9260"/>
    <cellStyle name="Normal 2 2 11 2 2" xfId="22433"/>
    <cellStyle name="Normal 2 2 11 3" xfId="22432"/>
    <cellStyle name="Normal 2 2 12" xfId="4176"/>
    <cellStyle name="Normal 2 2 12 2" xfId="4177"/>
    <cellStyle name="Normal 2 2 12 2 2" xfId="4178"/>
    <cellStyle name="Normal 2 2 12 2 2 2" xfId="4179"/>
    <cellStyle name="Normal 2 2 12 2 2 2 2" xfId="4180"/>
    <cellStyle name="Normal 2 2 12 2 3" xfId="4181"/>
    <cellStyle name="Normal 2 2 12 2 4" xfId="4182"/>
    <cellStyle name="Normal 2 2 12 3" xfId="4183"/>
    <cellStyle name="Normal 2 2 12 3 2" xfId="4184"/>
    <cellStyle name="Normal 2 2 12 3 2 2" xfId="4185"/>
    <cellStyle name="Normal 2 2 12 4" xfId="4186"/>
    <cellStyle name="Normal 2 2 12 5" xfId="22434"/>
    <cellStyle name="Normal 2 2 13" xfId="4187"/>
    <cellStyle name="Normal 2 2 13 2" xfId="4188"/>
    <cellStyle name="Normal 2 2 13 2 2" xfId="4189"/>
    <cellStyle name="Normal 2 2 14" xfId="4190"/>
    <cellStyle name="Normal 2 2 14 2" xfId="9261"/>
    <cellStyle name="Normal 2 2 15" xfId="4191"/>
    <cellStyle name="Normal 2 2 16" xfId="4192"/>
    <cellStyle name="Normal 2 2 17" xfId="4193"/>
    <cellStyle name="Normal 2 2 18" xfId="4194"/>
    <cellStyle name="Normal 2 2 19" xfId="4195"/>
    <cellStyle name="Normal 2 2 2" xfId="536"/>
    <cellStyle name="Normal 2 2 2 10" xfId="4196"/>
    <cellStyle name="Normal 2 2 2 10 2" xfId="9262"/>
    <cellStyle name="Normal 2 2 2 11" xfId="4197"/>
    <cellStyle name="Normal 2 2 2 11 2" xfId="4198"/>
    <cellStyle name="Normal 2 2 2 11 2 2" xfId="4199"/>
    <cellStyle name="Normal 2 2 2 11 2 2 2" xfId="4200"/>
    <cellStyle name="Normal 2 2 2 11 2 2 2 2" xfId="4201"/>
    <cellStyle name="Normal 2 2 2 11 2 3" xfId="4202"/>
    <cellStyle name="Normal 2 2 2 11 2 4" xfId="4203"/>
    <cellStyle name="Normal 2 2 2 11 3" xfId="4204"/>
    <cellStyle name="Normal 2 2 2 11 3 2" xfId="4205"/>
    <cellStyle name="Normal 2 2 2 11 3 2 2" xfId="4206"/>
    <cellStyle name="Normal 2 2 2 11 4" xfId="4207"/>
    <cellStyle name="Normal 2 2 2 12" xfId="4208"/>
    <cellStyle name="Normal 2 2 2 12 2" xfId="4209"/>
    <cellStyle name="Normal 2 2 2 12 2 2" xfId="4210"/>
    <cellStyle name="Normal 2 2 2 13" xfId="4211"/>
    <cellStyle name="Normal 2 2 2 13 2" xfId="9263"/>
    <cellStyle name="Normal 2 2 2 14" xfId="4212"/>
    <cellStyle name="Normal 2 2 2 15" xfId="4213"/>
    <cellStyle name="Normal 2 2 2 16" xfId="4214"/>
    <cellStyle name="Normal 2 2 2 17" xfId="4215"/>
    <cellStyle name="Normal 2 2 2 18" xfId="4216"/>
    <cellStyle name="Normal 2 2 2 19" xfId="4217"/>
    <cellStyle name="Normal 2 2 2 2" xfId="537"/>
    <cellStyle name="Normal 2 2 2 2 10" xfId="4219"/>
    <cellStyle name="Normal 2 2 2 2 10 2" xfId="9264"/>
    <cellStyle name="Normal 2 2 2 2 11" xfId="4220"/>
    <cellStyle name="Normal 2 2 2 2 11 2" xfId="4221"/>
    <cellStyle name="Normal 2 2 2 2 11 2 2" xfId="4222"/>
    <cellStyle name="Normal 2 2 2 2 11 2 2 2" xfId="4223"/>
    <cellStyle name="Normal 2 2 2 2 11 2 2 2 2" xfId="4224"/>
    <cellStyle name="Normal 2 2 2 2 11 2 3" xfId="4225"/>
    <cellStyle name="Normal 2 2 2 2 11 2 4" xfId="4226"/>
    <cellStyle name="Normal 2 2 2 2 11 3" xfId="4227"/>
    <cellStyle name="Normal 2 2 2 2 11 3 2" xfId="4228"/>
    <cellStyle name="Normal 2 2 2 2 11 3 2 2" xfId="4229"/>
    <cellStyle name="Normal 2 2 2 2 11 4" xfId="4230"/>
    <cellStyle name="Normal 2 2 2 2 12" xfId="4231"/>
    <cellStyle name="Normal 2 2 2 2 12 2" xfId="4232"/>
    <cellStyle name="Normal 2 2 2 2 12 2 2" xfId="4233"/>
    <cellStyle name="Normal 2 2 2 2 13" xfId="4234"/>
    <cellStyle name="Normal 2 2 2 2 13 2" xfId="9265"/>
    <cellStyle name="Normal 2 2 2 2 14" xfId="4235"/>
    <cellStyle name="Normal 2 2 2 2 15" xfId="4236"/>
    <cellStyle name="Normal 2 2 2 2 16" xfId="4237"/>
    <cellStyle name="Normal 2 2 2 2 17" xfId="4238"/>
    <cellStyle name="Normal 2 2 2 2 18" xfId="4239"/>
    <cellStyle name="Normal 2 2 2 2 19" xfId="4240"/>
    <cellStyle name="Normal 2 2 2 2 2" xfId="4241"/>
    <cellStyle name="Normal 2 2 2 2 2 10" xfId="4242"/>
    <cellStyle name="Normal 2 2 2 2 2 10 2" xfId="4243"/>
    <cellStyle name="Normal 2 2 2 2 2 10 2 2" xfId="4244"/>
    <cellStyle name="Normal 2 2 2 2 2 10 2 2 2" xfId="4245"/>
    <cellStyle name="Normal 2 2 2 2 2 10 2 2 2 2" xfId="4246"/>
    <cellStyle name="Normal 2 2 2 2 2 10 2 3" xfId="4247"/>
    <cellStyle name="Normal 2 2 2 2 2 10 2 4" xfId="4248"/>
    <cellStyle name="Normal 2 2 2 2 2 10 3" xfId="4249"/>
    <cellStyle name="Normal 2 2 2 2 2 10 3 2" xfId="4250"/>
    <cellStyle name="Normal 2 2 2 2 2 10 3 2 2" xfId="4251"/>
    <cellStyle name="Normal 2 2 2 2 2 10 4" xfId="4252"/>
    <cellStyle name="Normal 2 2 2 2 2 11" xfId="4253"/>
    <cellStyle name="Normal 2 2 2 2 2 11 2" xfId="4254"/>
    <cellStyle name="Normal 2 2 2 2 2 11 2 2" xfId="4255"/>
    <cellStyle name="Normal 2 2 2 2 2 12" xfId="4256"/>
    <cellStyle name="Normal 2 2 2 2 2 13" xfId="4257"/>
    <cellStyle name="Normal 2 2 2 2 2 14" xfId="4258"/>
    <cellStyle name="Normal 2 2 2 2 2 15" xfId="4259"/>
    <cellStyle name="Normal 2 2 2 2 2 16" xfId="4260"/>
    <cellStyle name="Normal 2 2 2 2 2 17" xfId="4261"/>
    <cellStyle name="Normal 2 2 2 2 2 18" xfId="4262"/>
    <cellStyle name="Normal 2 2 2 2 2 19" xfId="22437"/>
    <cellStyle name="Normal 2 2 2 2 2 2" xfId="4263"/>
    <cellStyle name="Normal 2 2 2 2 2 2 10" xfId="4264"/>
    <cellStyle name="Normal 2 2 2 2 2 2 10 2" xfId="4265"/>
    <cellStyle name="Normal 2 2 2 2 2 2 10 2 2" xfId="4266"/>
    <cellStyle name="Normal 2 2 2 2 2 2 11" xfId="4267"/>
    <cellStyle name="Normal 2 2 2 2 2 2 11 2" xfId="9266"/>
    <cellStyle name="Normal 2 2 2 2 2 2 12" xfId="4268"/>
    <cellStyle name="Normal 2 2 2 2 2 2 13" xfId="4269"/>
    <cellStyle name="Normal 2 2 2 2 2 2 14" xfId="4270"/>
    <cellStyle name="Normal 2 2 2 2 2 2 15" xfId="4271"/>
    <cellStyle name="Normal 2 2 2 2 2 2 16" xfId="4272"/>
    <cellStyle name="Normal 2 2 2 2 2 2 17" xfId="4273"/>
    <cellStyle name="Normal 2 2 2 2 2 2 18" xfId="22438"/>
    <cellStyle name="Normal 2 2 2 2 2 2 2" xfId="4274"/>
    <cellStyle name="Normal 2 2 2 2 2 2 2 10" xfId="4275"/>
    <cellStyle name="Normal 2 2 2 2 2 2 2 10 2" xfId="4276"/>
    <cellStyle name="Normal 2 2 2 2 2 2 2 10 2 2" xfId="4277"/>
    <cellStyle name="Normal 2 2 2 2 2 2 2 11" xfId="4278"/>
    <cellStyle name="Normal 2 2 2 2 2 2 2 12" xfId="4279"/>
    <cellStyle name="Normal 2 2 2 2 2 2 2 13" xfId="4280"/>
    <cellStyle name="Normal 2 2 2 2 2 2 2 14" xfId="4281"/>
    <cellStyle name="Normal 2 2 2 2 2 2 2 15" xfId="4282"/>
    <cellStyle name="Normal 2 2 2 2 2 2 2 16" xfId="4283"/>
    <cellStyle name="Normal 2 2 2 2 2 2 2 17" xfId="4284"/>
    <cellStyle name="Normal 2 2 2 2 2 2 2 18" xfId="22439"/>
    <cellStyle name="Normal 2 2 2 2 2 2 2 2" xfId="4285"/>
    <cellStyle name="Normal 2 2 2 2 2 2 2 2 10" xfId="4286"/>
    <cellStyle name="Normal 2 2 2 2 2 2 2 2 10 2" xfId="4287"/>
    <cellStyle name="Normal 2 2 2 2 2 2 2 2 10 2 2" xfId="4288"/>
    <cellStyle name="Normal 2 2 2 2 2 2 2 2 11" xfId="4289"/>
    <cellStyle name="Normal 2 2 2 2 2 2 2 2 12" xfId="4290"/>
    <cellStyle name="Normal 2 2 2 2 2 2 2 2 13" xfId="4291"/>
    <cellStyle name="Normal 2 2 2 2 2 2 2 2 14" xfId="4292"/>
    <cellStyle name="Normal 2 2 2 2 2 2 2 2 15" xfId="4293"/>
    <cellStyle name="Normal 2 2 2 2 2 2 2 2 16" xfId="4294"/>
    <cellStyle name="Normal 2 2 2 2 2 2 2 2 17" xfId="4295"/>
    <cellStyle name="Normal 2 2 2 2 2 2 2 2 18" xfId="22440"/>
    <cellStyle name="Normal 2 2 2 2 2 2 2 2 2" xfId="4296"/>
    <cellStyle name="Normal 2 2 2 2 2 2 2 2 2 10" xfId="4297"/>
    <cellStyle name="Normal 2 2 2 2 2 2 2 2 2 11" xfId="4298"/>
    <cellStyle name="Normal 2 2 2 2 2 2 2 2 2 12" xfId="4299"/>
    <cellStyle name="Normal 2 2 2 2 2 2 2 2 2 13" xfId="4300"/>
    <cellStyle name="Normal 2 2 2 2 2 2 2 2 2 14" xfId="4301"/>
    <cellStyle name="Normal 2 2 2 2 2 2 2 2 2 15" xfId="4302"/>
    <cellStyle name="Normal 2 2 2 2 2 2 2 2 2 2" xfId="4303"/>
    <cellStyle name="Normal 2 2 2 2 2 2 2 2 2 2 10" xfId="4304"/>
    <cellStyle name="Normal 2 2 2 2 2 2 2 2 2 2 11" xfId="4305"/>
    <cellStyle name="Normal 2 2 2 2 2 2 2 2 2 2 12" xfId="4306"/>
    <cellStyle name="Normal 2 2 2 2 2 2 2 2 2 2 13" xfId="4307"/>
    <cellStyle name="Normal 2 2 2 2 2 2 2 2 2 2 14" xfId="4308"/>
    <cellStyle name="Normal 2 2 2 2 2 2 2 2 2 2 2" xfId="4309"/>
    <cellStyle name="Normal 2 2 2 2 2 2 2 2 2 2 2 10" xfId="4310"/>
    <cellStyle name="Normal 2 2 2 2 2 2 2 2 2 2 2 11" xfId="4311"/>
    <cellStyle name="Normal 2 2 2 2 2 2 2 2 2 2 2 12" xfId="4312"/>
    <cellStyle name="Normal 2 2 2 2 2 2 2 2 2 2 2 13" xfId="4313"/>
    <cellStyle name="Normal 2 2 2 2 2 2 2 2 2 2 2 14" xfId="4314"/>
    <cellStyle name="Normal 2 2 2 2 2 2 2 2 2 2 2 2" xfId="4315"/>
    <cellStyle name="Normal 2 2 2 2 2 2 2 2 2 2 2 2 10" xfId="4316"/>
    <cellStyle name="Normal 2 2 2 2 2 2 2 2 2 2 2 2 11" xfId="4317"/>
    <cellStyle name="Normal 2 2 2 2 2 2 2 2 2 2 2 2 12" xfId="4318"/>
    <cellStyle name="Normal 2 2 2 2 2 2 2 2 2 2 2 2 13" xfId="4319"/>
    <cellStyle name="Normal 2 2 2 2 2 2 2 2 2 2 2 2 2" xfId="4320"/>
    <cellStyle name="Normal 2 2 2 2 2 2 2 2 2 2 2 2 2 10" xfId="4321"/>
    <cellStyle name="Normal 2 2 2 2 2 2 2 2 2 2 2 2 2 11" xfId="4322"/>
    <cellStyle name="Normal 2 2 2 2 2 2 2 2 2 2 2 2 2 12" xfId="4323"/>
    <cellStyle name="Normal 2 2 2 2 2 2 2 2 2 2 2 2 2 13" xfId="4324"/>
    <cellStyle name="Normal 2 2 2 2 2 2 2 2 2 2 2 2 2 2" xfId="4325"/>
    <cellStyle name="Normal 2 2 2 2 2 2 2 2 2 2 2 2 2 2 10" xfId="4326"/>
    <cellStyle name="Normal 2 2 2 2 2 2 2 2 2 2 2 2 2 2 11" xfId="4327"/>
    <cellStyle name="Normal 2 2 2 2 2 2 2 2 2 2 2 2 2 2 12" xfId="4328"/>
    <cellStyle name="Normal 2 2 2 2 2 2 2 2 2 2 2 2 2 2 2" xfId="4329"/>
    <cellStyle name="Normal 2 2 2 2 2 2 2 2 2 2 2 2 2 2 2 10" xfId="4330"/>
    <cellStyle name="Normal 2 2 2 2 2 2 2 2 2 2 2 2 2 2 2 11" xfId="4331"/>
    <cellStyle name="Normal 2 2 2 2 2 2 2 2 2 2 2 2 2 2 2 12" xfId="4332"/>
    <cellStyle name="Normal 2 2 2 2 2 2 2 2 2 2 2 2 2 2 2 2" xfId="4333"/>
    <cellStyle name="Normal 2 2 2 2 2 2 2 2 2 2 2 2 2 2 2 2 10" xfId="4334"/>
    <cellStyle name="Normal 2 2 2 2 2 2 2 2 2 2 2 2 2 2 2 2 11" xfId="4335"/>
    <cellStyle name="Normal 2 2 2 2 2 2 2 2 2 2 2 2 2 2 2 2 2" xfId="4336"/>
    <cellStyle name="Normal 2 2 2 2 2 2 2 2 2 2 2 2 2 2 2 2 2 10" xfId="4337"/>
    <cellStyle name="Normal 2 2 2 2 2 2 2 2 2 2 2 2 2 2 2 2 2 11" xfId="4338"/>
    <cellStyle name="Normal 2 2 2 2 2 2 2 2 2 2 2 2 2 2 2 2 2 2" xfId="4339"/>
    <cellStyle name="Normal 2 2 2 2 2 2 2 2 2 2 2 2 2 2 2 2 2 2 10" xfId="4340"/>
    <cellStyle name="Normal 2 2 2 2 2 2 2 2 2 2 2 2 2 2 2 2 2 2 2" xfId="4341"/>
    <cellStyle name="Normal 2 2 2 2 2 2 2 2 2 2 2 2 2 2 2 2 2 2 2 10" xfId="4342"/>
    <cellStyle name="Normal 2 2 2 2 2 2 2 2 2 2 2 2 2 2 2 2 2 2 2 2" xfId="4343"/>
    <cellStyle name="Normal 2 2 2 2 2 2 2 2 2 2 2 2 2 2 2 2 2 2 2 2 2" xfId="4344"/>
    <cellStyle name="Normal 2 2 2 2 2 2 2 2 2 2 2 2 2 2 2 2 2 2 2 2 2 2" xfId="4345"/>
    <cellStyle name="Normal 2 2 2 2 2 2 2 2 2 2 2 2 2 2 2 2 2 2 2 2 2 2 2" xfId="4346"/>
    <cellStyle name="Normal 2 2 2 2 2 2 2 2 2 2 2 2 2 2 2 2 2 2 2 2 2 2 2 2" xfId="4347"/>
    <cellStyle name="Normal 2 2 2 2 2 2 2 2 2 2 2 2 2 2 2 2 2 2 2 2 2 2 2 2 2" xfId="4348"/>
    <cellStyle name="Normal 2 2 2 2 2 2 2 2 2 2 2 2 2 2 2 2 2 2 2 2 2 2 2 2 2 2" xfId="4349"/>
    <cellStyle name="Normal 2 2 2 2 2 2 2 2 2 2 2 2 2 2 2 2 2 2 2 2 2 2 2 2 2 2 2" xfId="4350"/>
    <cellStyle name="Normal 2 2 2 2 2 2 2 2 2 2 2 2 2 2 2 2 2 2 2 2 2 2 2 2 2 2 2 2" xfId="4351"/>
    <cellStyle name="Normal 2 2 2 2 2 2 2 2 2 2 2 2 2 2 2 2 2 2 2 2 2 2 2 2 2 2 2 3" xfId="4352"/>
    <cellStyle name="Normal 2 2 2 2 2 2 2 2 2 2 2 2 2 2 2 2 2 2 2 2 2 2 2 2 2 2 2 4" xfId="4353"/>
    <cellStyle name="Normal 2 2 2 2 2 2 2 2 2 2 2 2 2 2 2 2 2 2 2 2 2 2 2 2 2 2 3" xfId="4354"/>
    <cellStyle name="Normal 2 2 2 2 2 2 2 2 2 2 2 2 2 2 2 2 2 2 2 2 2 2 2 2 2 2 4" xfId="4355"/>
    <cellStyle name="Normal 2 2 2 2 2 2 2 2 2 2 2 2 2 2 2 2 2 2 2 2 2 2 2 2 2 3" xfId="4356"/>
    <cellStyle name="Normal 2 2 2 2 2 2 2 2 2 2 2 2 2 2 2 2 2 2 2 2 2 2 2 2 2 4" xfId="4357"/>
    <cellStyle name="Normal 2 2 2 2 2 2 2 2 2 2 2 2 2 2 2 2 2 2 2 2 2 2 2 2 2 5" xfId="4358"/>
    <cellStyle name="Normal 2 2 2 2 2 2 2 2 2 2 2 2 2 2 2 2 2 2 2 2 2 2 2 2 2 6" xfId="4359"/>
    <cellStyle name="Normal 2 2 2 2 2 2 2 2 2 2 2 2 2 2 2 2 2 2 2 2 2 2 2 2 3" xfId="4360"/>
    <cellStyle name="Normal 2 2 2 2 2 2 2 2 2 2 2 2 2 2 2 2 2 2 2 2 2 2 2 2 4" xfId="4361"/>
    <cellStyle name="Normal 2 2 2 2 2 2 2 2 2 2 2 2 2 2 2 2 2 2 2 2 2 2 2 2 5" xfId="4362"/>
    <cellStyle name="Normal 2 2 2 2 2 2 2 2 2 2 2 2 2 2 2 2 2 2 2 2 2 2 2 2 6" xfId="4363"/>
    <cellStyle name="Normal 2 2 2 2 2 2 2 2 2 2 2 2 2 2 2 2 2 2 2 2 2 2 2 3" xfId="4364"/>
    <cellStyle name="Normal 2 2 2 2 2 2 2 2 2 2 2 2 2 2 2 2 2 2 2 2 2 2 2 4" xfId="4365"/>
    <cellStyle name="Normal 2 2 2 2 2 2 2 2 2 2 2 2 2 2 2 2 2 2 2 2 2 2 2 5" xfId="4366"/>
    <cellStyle name="Normal 2 2 2 2 2 2 2 2 2 2 2 2 2 2 2 2 2 2 2 2 2 2 2 6" xfId="4367"/>
    <cellStyle name="Normal 2 2 2 2 2 2 2 2 2 2 2 2 2 2 2 2 2 2 2 2 2 2 2 7" xfId="4368"/>
    <cellStyle name="Normal 2 2 2 2 2 2 2 2 2 2 2 2 2 2 2 2 2 2 2 2 2 2 3" xfId="4369"/>
    <cellStyle name="Normal 2 2 2 2 2 2 2 2 2 2 2 2 2 2 2 2 2 2 2 2 2 2 4" xfId="4370"/>
    <cellStyle name="Normal 2 2 2 2 2 2 2 2 2 2 2 2 2 2 2 2 2 2 2 2 2 2 5" xfId="4371"/>
    <cellStyle name="Normal 2 2 2 2 2 2 2 2 2 2 2 2 2 2 2 2 2 2 2 2 2 2 6" xfId="4372"/>
    <cellStyle name="Normal 2 2 2 2 2 2 2 2 2 2 2 2 2 2 2 2 2 2 2 2 2 2 7" xfId="4373"/>
    <cellStyle name="Normal 2 2 2 2 2 2 2 2 2 2 2 2 2 2 2 2 2 2 2 2 2 3" xfId="4374"/>
    <cellStyle name="Normal 2 2 2 2 2 2 2 2 2 2 2 2 2 2 2 2 2 2 2 2 2 4" xfId="4375"/>
    <cellStyle name="Normal 2 2 2 2 2 2 2 2 2 2 2 2 2 2 2 2 2 2 2 2 2 5" xfId="4376"/>
    <cellStyle name="Normal 2 2 2 2 2 2 2 2 2 2 2 2 2 2 2 2 2 2 2 2 2 6" xfId="4377"/>
    <cellStyle name="Normal 2 2 2 2 2 2 2 2 2 2 2 2 2 2 2 2 2 2 2 2 2 7" xfId="4378"/>
    <cellStyle name="Normal 2 2 2 2 2 2 2 2 2 2 2 2 2 2 2 2 2 2 2 2 2 8" xfId="4379"/>
    <cellStyle name="Normal 2 2 2 2 2 2 2 2 2 2 2 2 2 2 2 2 2 2 2 2 2 9" xfId="4380"/>
    <cellStyle name="Normal 2 2 2 2 2 2 2 2 2 2 2 2 2 2 2 2 2 2 2 2 3" xfId="4381"/>
    <cellStyle name="Normal 2 2 2 2 2 2 2 2 2 2 2 2 2 2 2 2 2 2 2 2 3 2" xfId="4382"/>
    <cellStyle name="Normal 2 2 2 2 2 2 2 2 2 2 2 2 2 2 2 2 2 2 2 2 3 2 2" xfId="4383"/>
    <cellStyle name="Normal 2 2 2 2 2 2 2 2 2 2 2 2 2 2 2 2 2 2 2 2 4" xfId="4384"/>
    <cellStyle name="Normal 2 2 2 2 2 2 2 2 2 2 2 2 2 2 2 2 2 2 2 2 5" xfId="4385"/>
    <cellStyle name="Normal 2 2 2 2 2 2 2 2 2 2 2 2 2 2 2 2 2 2 2 2 6" xfId="4386"/>
    <cellStyle name="Normal 2 2 2 2 2 2 2 2 2 2 2 2 2 2 2 2 2 2 2 2 7" xfId="4387"/>
    <cellStyle name="Normal 2 2 2 2 2 2 2 2 2 2 2 2 2 2 2 2 2 2 2 2 8" xfId="4388"/>
    <cellStyle name="Normal 2 2 2 2 2 2 2 2 2 2 2 2 2 2 2 2 2 2 2 2 9" xfId="4389"/>
    <cellStyle name="Normal 2 2 2 2 2 2 2 2 2 2 2 2 2 2 2 2 2 2 2 3" xfId="4390"/>
    <cellStyle name="Normal 2 2 2 2 2 2 2 2 2 2 2 2 2 2 2 2 2 2 2 3 2" xfId="4391"/>
    <cellStyle name="Normal 2 2 2 2 2 2 2 2 2 2 2 2 2 2 2 2 2 2 2 3 2 2" xfId="4392"/>
    <cellStyle name="Normal 2 2 2 2 2 2 2 2 2 2 2 2 2 2 2 2 2 2 2 4" xfId="4393"/>
    <cellStyle name="Normal 2 2 2 2 2 2 2 2 2 2 2 2 2 2 2 2 2 2 2 5" xfId="4394"/>
    <cellStyle name="Normal 2 2 2 2 2 2 2 2 2 2 2 2 2 2 2 2 2 2 2 6" xfId="4395"/>
    <cellStyle name="Normal 2 2 2 2 2 2 2 2 2 2 2 2 2 2 2 2 2 2 2 7" xfId="4396"/>
    <cellStyle name="Normal 2 2 2 2 2 2 2 2 2 2 2 2 2 2 2 2 2 2 2 8" xfId="4397"/>
    <cellStyle name="Normal 2 2 2 2 2 2 2 2 2 2 2 2 2 2 2 2 2 2 2 9" xfId="4398"/>
    <cellStyle name="Normal 2 2 2 2 2 2 2 2 2 2 2 2 2 2 2 2 2 2 3" xfId="4399"/>
    <cellStyle name="Normal 2 2 2 2 2 2 2 2 2 2 2 2 2 2 2 2 2 2 3 2" xfId="4400"/>
    <cellStyle name="Normal 2 2 2 2 2 2 2 2 2 2 2 2 2 2 2 2 2 2 3 2 2" xfId="4401"/>
    <cellStyle name="Normal 2 2 2 2 2 2 2 2 2 2 2 2 2 2 2 2 2 2 3 2 2 2" xfId="4402"/>
    <cellStyle name="Normal 2 2 2 2 2 2 2 2 2 2 2 2 2 2 2 2 2 2 3 3" xfId="4403"/>
    <cellStyle name="Normal 2 2 2 2 2 2 2 2 2 2 2 2 2 2 2 2 2 2 3 4" xfId="4404"/>
    <cellStyle name="Normal 2 2 2 2 2 2 2 2 2 2 2 2 2 2 2 2 2 2 4" xfId="4405"/>
    <cellStyle name="Normal 2 2 2 2 2 2 2 2 2 2 2 2 2 2 2 2 2 2 4 2" xfId="4406"/>
    <cellStyle name="Normal 2 2 2 2 2 2 2 2 2 2 2 2 2 2 2 2 2 2 4 2 2" xfId="4407"/>
    <cellStyle name="Normal 2 2 2 2 2 2 2 2 2 2 2 2 2 2 2 2 2 2 5" xfId="4408"/>
    <cellStyle name="Normal 2 2 2 2 2 2 2 2 2 2 2 2 2 2 2 2 2 2 6" xfId="4409"/>
    <cellStyle name="Normal 2 2 2 2 2 2 2 2 2 2 2 2 2 2 2 2 2 2 7" xfId="4410"/>
    <cellStyle name="Normal 2 2 2 2 2 2 2 2 2 2 2 2 2 2 2 2 2 2 8" xfId="4411"/>
    <cellStyle name="Normal 2 2 2 2 2 2 2 2 2 2 2 2 2 2 2 2 2 2 9" xfId="4412"/>
    <cellStyle name="Normal 2 2 2 2 2 2 2 2 2 2 2 2 2 2 2 2 2 3" xfId="4413"/>
    <cellStyle name="Normal 2 2 2 2 2 2 2 2 2 2 2 2 2 2 2 2 2 3 2" xfId="4414"/>
    <cellStyle name="Normal 2 2 2 2 2 2 2 2 2 2 2 2 2 2 2 2 2 3 2 2" xfId="4415"/>
    <cellStyle name="Normal 2 2 2 2 2 2 2 2 2 2 2 2 2 2 2 2 2 3 2 2 2" xfId="4416"/>
    <cellStyle name="Normal 2 2 2 2 2 2 2 2 2 2 2 2 2 2 2 2 2 3 2 2 2 2" xfId="4417"/>
    <cellStyle name="Normal 2 2 2 2 2 2 2 2 2 2 2 2 2 2 2 2 2 3 2 3" xfId="4418"/>
    <cellStyle name="Normal 2 2 2 2 2 2 2 2 2 2 2 2 2 2 2 2 2 3 2 4" xfId="4419"/>
    <cellStyle name="Normal 2 2 2 2 2 2 2 2 2 2 2 2 2 2 2 2 2 3 3" xfId="4420"/>
    <cellStyle name="Normal 2 2 2 2 2 2 2 2 2 2 2 2 2 2 2 2 2 3 3 2" xfId="4421"/>
    <cellStyle name="Normal 2 2 2 2 2 2 2 2 2 2 2 2 2 2 2 2 2 3 3 2 2" xfId="4422"/>
    <cellStyle name="Normal 2 2 2 2 2 2 2 2 2 2 2 2 2 2 2 2 2 3 4" xfId="4423"/>
    <cellStyle name="Normal 2 2 2 2 2 2 2 2 2 2 2 2 2 2 2 2 2 4" xfId="4424"/>
    <cellStyle name="Normal 2 2 2 2 2 2 2 2 2 2 2 2 2 2 2 2 2 4 2" xfId="4425"/>
    <cellStyle name="Normal 2 2 2 2 2 2 2 2 2 2 2 2 2 2 2 2 2 4 2 2" xfId="4426"/>
    <cellStyle name="Normal 2 2 2 2 2 2 2 2 2 2 2 2 2 2 2 2 2 5" xfId="4427"/>
    <cellStyle name="Normal 2 2 2 2 2 2 2 2 2 2 2 2 2 2 2 2 2 6" xfId="4428"/>
    <cellStyle name="Normal 2 2 2 2 2 2 2 2 2 2 2 2 2 2 2 2 2 7" xfId="4429"/>
    <cellStyle name="Normal 2 2 2 2 2 2 2 2 2 2 2 2 2 2 2 2 2 8" xfId="4430"/>
    <cellStyle name="Normal 2 2 2 2 2 2 2 2 2 2 2 2 2 2 2 2 2 9" xfId="4431"/>
    <cellStyle name="Normal 2 2 2 2 2 2 2 2 2 2 2 2 2 2 2 2 3" xfId="4432"/>
    <cellStyle name="Normal 2 2 2 2 2 2 2 2 2 2 2 2 2 2 2 2 3 2" xfId="4433"/>
    <cellStyle name="Normal 2 2 2 2 2 2 2 2 2 2 2 2 2 2 2 2 3 2 2" xfId="4434"/>
    <cellStyle name="Normal 2 2 2 2 2 2 2 2 2 2 2 2 2 2 2 2 3 2 2 2" xfId="4435"/>
    <cellStyle name="Normal 2 2 2 2 2 2 2 2 2 2 2 2 2 2 2 2 3 2 2 2 2" xfId="4436"/>
    <cellStyle name="Normal 2 2 2 2 2 2 2 2 2 2 2 2 2 2 2 2 3 2 3" xfId="4437"/>
    <cellStyle name="Normal 2 2 2 2 2 2 2 2 2 2 2 2 2 2 2 2 3 2 4" xfId="4438"/>
    <cellStyle name="Normal 2 2 2 2 2 2 2 2 2 2 2 2 2 2 2 2 3 3" xfId="4439"/>
    <cellStyle name="Normal 2 2 2 2 2 2 2 2 2 2 2 2 2 2 2 2 3 3 2" xfId="4440"/>
    <cellStyle name="Normal 2 2 2 2 2 2 2 2 2 2 2 2 2 2 2 2 3 3 2 2" xfId="4441"/>
    <cellStyle name="Normal 2 2 2 2 2 2 2 2 2 2 2 2 2 2 2 2 3 4" xfId="4442"/>
    <cellStyle name="Normal 2 2 2 2 2 2 2 2 2 2 2 2 2 2 2 2 4" xfId="4443"/>
    <cellStyle name="Normal 2 2 2 2 2 2 2 2 2 2 2 2 2 2 2 2 4 2" xfId="4444"/>
    <cellStyle name="Normal 2 2 2 2 2 2 2 2 2 2 2 2 2 2 2 2 4 2 2" xfId="4445"/>
    <cellStyle name="Normal 2 2 2 2 2 2 2 2 2 2 2 2 2 2 2 2 5" xfId="4446"/>
    <cellStyle name="Normal 2 2 2 2 2 2 2 2 2 2 2 2 2 2 2 2 6" xfId="4447"/>
    <cellStyle name="Normal 2 2 2 2 2 2 2 2 2 2 2 2 2 2 2 2 7" xfId="4448"/>
    <cellStyle name="Normal 2 2 2 2 2 2 2 2 2 2 2 2 2 2 2 2 8" xfId="4449"/>
    <cellStyle name="Normal 2 2 2 2 2 2 2 2 2 2 2 2 2 2 2 2 9" xfId="4450"/>
    <cellStyle name="Normal 2 2 2 2 2 2 2 2 2 2 2 2 2 2 2 3" xfId="4451"/>
    <cellStyle name="Normal 2 2 2 2 2 2 2 2 2 2 2 2 2 2 2 4" xfId="4452"/>
    <cellStyle name="Normal 2 2 2 2 2 2 2 2 2 2 2 2 2 2 2 4 2" xfId="4453"/>
    <cellStyle name="Normal 2 2 2 2 2 2 2 2 2 2 2 2 2 2 2 4 2 2" xfId="4454"/>
    <cellStyle name="Normal 2 2 2 2 2 2 2 2 2 2 2 2 2 2 2 4 2 2 2" xfId="4455"/>
    <cellStyle name="Normal 2 2 2 2 2 2 2 2 2 2 2 2 2 2 2 4 2 2 2 2" xfId="4456"/>
    <cellStyle name="Normal 2 2 2 2 2 2 2 2 2 2 2 2 2 2 2 4 2 3" xfId="4457"/>
    <cellStyle name="Normal 2 2 2 2 2 2 2 2 2 2 2 2 2 2 2 4 2 4" xfId="4458"/>
    <cellStyle name="Normal 2 2 2 2 2 2 2 2 2 2 2 2 2 2 2 4 3" xfId="4459"/>
    <cellStyle name="Normal 2 2 2 2 2 2 2 2 2 2 2 2 2 2 2 4 3 2" xfId="4460"/>
    <cellStyle name="Normal 2 2 2 2 2 2 2 2 2 2 2 2 2 2 2 4 3 2 2" xfId="4461"/>
    <cellStyle name="Normal 2 2 2 2 2 2 2 2 2 2 2 2 2 2 2 4 4" xfId="4462"/>
    <cellStyle name="Normal 2 2 2 2 2 2 2 2 2 2 2 2 2 2 2 5" xfId="4463"/>
    <cellStyle name="Normal 2 2 2 2 2 2 2 2 2 2 2 2 2 2 2 5 2" xfId="4464"/>
    <cellStyle name="Normal 2 2 2 2 2 2 2 2 2 2 2 2 2 2 2 5 2 2" xfId="4465"/>
    <cellStyle name="Normal 2 2 2 2 2 2 2 2 2 2 2 2 2 2 2 6" xfId="4466"/>
    <cellStyle name="Normal 2 2 2 2 2 2 2 2 2 2 2 2 2 2 2 7" xfId="4467"/>
    <cellStyle name="Normal 2 2 2 2 2 2 2 2 2 2 2 2 2 2 2 8" xfId="4468"/>
    <cellStyle name="Normal 2 2 2 2 2 2 2 2 2 2 2 2 2 2 2 9" xfId="4469"/>
    <cellStyle name="Normal 2 2 2 2 2 2 2 2 2 2 2 2 2 2 3" xfId="4470"/>
    <cellStyle name="Normal 2 2 2 2 2 2 2 2 2 2 2 2 2 2 4" xfId="4471"/>
    <cellStyle name="Normal 2 2 2 2 2 2 2 2 2 2 2 2 2 2 4 2" xfId="4472"/>
    <cellStyle name="Normal 2 2 2 2 2 2 2 2 2 2 2 2 2 2 4 2 2" xfId="4473"/>
    <cellStyle name="Normal 2 2 2 2 2 2 2 2 2 2 2 2 2 2 4 2 2 2" xfId="4474"/>
    <cellStyle name="Normal 2 2 2 2 2 2 2 2 2 2 2 2 2 2 4 2 2 2 2" xfId="4475"/>
    <cellStyle name="Normal 2 2 2 2 2 2 2 2 2 2 2 2 2 2 4 2 3" xfId="4476"/>
    <cellStyle name="Normal 2 2 2 2 2 2 2 2 2 2 2 2 2 2 4 2 4" xfId="4477"/>
    <cellStyle name="Normal 2 2 2 2 2 2 2 2 2 2 2 2 2 2 4 3" xfId="4478"/>
    <cellStyle name="Normal 2 2 2 2 2 2 2 2 2 2 2 2 2 2 4 3 2" xfId="4479"/>
    <cellStyle name="Normal 2 2 2 2 2 2 2 2 2 2 2 2 2 2 4 3 2 2" xfId="4480"/>
    <cellStyle name="Normal 2 2 2 2 2 2 2 2 2 2 2 2 2 2 4 4" xfId="4481"/>
    <cellStyle name="Normal 2 2 2 2 2 2 2 2 2 2 2 2 2 2 5" xfId="4482"/>
    <cellStyle name="Normal 2 2 2 2 2 2 2 2 2 2 2 2 2 2 5 2" xfId="4483"/>
    <cellStyle name="Normal 2 2 2 2 2 2 2 2 2 2 2 2 2 2 5 2 2" xfId="4484"/>
    <cellStyle name="Normal 2 2 2 2 2 2 2 2 2 2 2 2 2 2 6" xfId="4485"/>
    <cellStyle name="Normal 2 2 2 2 2 2 2 2 2 2 2 2 2 2 7" xfId="4486"/>
    <cellStyle name="Normal 2 2 2 2 2 2 2 2 2 2 2 2 2 2 8" xfId="4487"/>
    <cellStyle name="Normal 2 2 2 2 2 2 2 2 2 2 2 2 2 2 9" xfId="4488"/>
    <cellStyle name="Normal 2 2 2 2 2 2 2 2 2 2 2 2 2 3" xfId="4489"/>
    <cellStyle name="Normal 2 2 2 2 2 2 2 2 2 2 2 2 2 4" xfId="4490"/>
    <cellStyle name="Normal 2 2 2 2 2 2 2 2 2 2 2 2 2 5" xfId="4491"/>
    <cellStyle name="Normal 2 2 2 2 2 2 2 2 2 2 2 2 2 5 2" xfId="4492"/>
    <cellStyle name="Normal 2 2 2 2 2 2 2 2 2 2 2 2 2 5 2 2" xfId="4493"/>
    <cellStyle name="Normal 2 2 2 2 2 2 2 2 2 2 2 2 2 5 2 2 2" xfId="4494"/>
    <cellStyle name="Normal 2 2 2 2 2 2 2 2 2 2 2 2 2 5 2 2 2 2" xfId="4495"/>
    <cellStyle name="Normal 2 2 2 2 2 2 2 2 2 2 2 2 2 5 2 3" xfId="4496"/>
    <cellStyle name="Normal 2 2 2 2 2 2 2 2 2 2 2 2 2 5 2 4" xfId="4497"/>
    <cellStyle name="Normal 2 2 2 2 2 2 2 2 2 2 2 2 2 5 3" xfId="4498"/>
    <cellStyle name="Normal 2 2 2 2 2 2 2 2 2 2 2 2 2 5 3 2" xfId="4499"/>
    <cellStyle name="Normal 2 2 2 2 2 2 2 2 2 2 2 2 2 5 3 2 2" xfId="4500"/>
    <cellStyle name="Normal 2 2 2 2 2 2 2 2 2 2 2 2 2 5 4" xfId="4501"/>
    <cellStyle name="Normal 2 2 2 2 2 2 2 2 2 2 2 2 2 6" xfId="4502"/>
    <cellStyle name="Normal 2 2 2 2 2 2 2 2 2 2 2 2 2 6 2" xfId="4503"/>
    <cellStyle name="Normal 2 2 2 2 2 2 2 2 2 2 2 2 2 6 2 2" xfId="4504"/>
    <cellStyle name="Normal 2 2 2 2 2 2 2 2 2 2 2 2 2 7" xfId="4505"/>
    <cellStyle name="Normal 2 2 2 2 2 2 2 2 2 2 2 2 2 8" xfId="4506"/>
    <cellStyle name="Normal 2 2 2 2 2 2 2 2 2 2 2 2 2 9" xfId="4507"/>
    <cellStyle name="Normal 2 2 2 2 2 2 2 2 2 2 2 2 3" xfId="4508"/>
    <cellStyle name="Normal 2 2 2 2 2 2 2 2 2 2 2 2 4" xfId="4509"/>
    <cellStyle name="Normal 2 2 2 2 2 2 2 2 2 2 2 2 5" xfId="4510"/>
    <cellStyle name="Normal 2 2 2 2 2 2 2 2 2 2 2 2 5 2" xfId="4511"/>
    <cellStyle name="Normal 2 2 2 2 2 2 2 2 2 2 2 2 5 2 2" xfId="4512"/>
    <cellStyle name="Normal 2 2 2 2 2 2 2 2 2 2 2 2 5 2 2 2" xfId="4513"/>
    <cellStyle name="Normal 2 2 2 2 2 2 2 2 2 2 2 2 5 2 2 2 2" xfId="4514"/>
    <cellStyle name="Normal 2 2 2 2 2 2 2 2 2 2 2 2 5 2 3" xfId="4515"/>
    <cellStyle name="Normal 2 2 2 2 2 2 2 2 2 2 2 2 5 2 4" xfId="4516"/>
    <cellStyle name="Normal 2 2 2 2 2 2 2 2 2 2 2 2 5 3" xfId="4517"/>
    <cellStyle name="Normal 2 2 2 2 2 2 2 2 2 2 2 2 5 3 2" xfId="4518"/>
    <cellStyle name="Normal 2 2 2 2 2 2 2 2 2 2 2 2 5 3 2 2" xfId="4519"/>
    <cellStyle name="Normal 2 2 2 2 2 2 2 2 2 2 2 2 5 4" xfId="4520"/>
    <cellStyle name="Normal 2 2 2 2 2 2 2 2 2 2 2 2 6" xfId="4521"/>
    <cellStyle name="Normal 2 2 2 2 2 2 2 2 2 2 2 2 6 2" xfId="4522"/>
    <cellStyle name="Normal 2 2 2 2 2 2 2 2 2 2 2 2 6 2 2" xfId="4523"/>
    <cellStyle name="Normal 2 2 2 2 2 2 2 2 2 2 2 2 7" xfId="4524"/>
    <cellStyle name="Normal 2 2 2 2 2 2 2 2 2 2 2 2 8" xfId="4525"/>
    <cellStyle name="Normal 2 2 2 2 2 2 2 2 2 2 2 2 9" xfId="4526"/>
    <cellStyle name="Normal 2 2 2 2 2 2 2 2 2 2 2 3" xfId="4527"/>
    <cellStyle name="Normal 2 2 2 2 2 2 2 2 2 2 2 4" xfId="4528"/>
    <cellStyle name="Normal 2 2 2 2 2 2 2 2 2 2 2 5" xfId="4529"/>
    <cellStyle name="Normal 2 2 2 2 2 2 2 2 2 2 2 6" xfId="4530"/>
    <cellStyle name="Normal 2 2 2 2 2 2 2 2 2 2 2 6 2" xfId="4531"/>
    <cellStyle name="Normal 2 2 2 2 2 2 2 2 2 2 2 6 2 2" xfId="4532"/>
    <cellStyle name="Normal 2 2 2 2 2 2 2 2 2 2 2 6 2 2 2" xfId="4533"/>
    <cellStyle name="Normal 2 2 2 2 2 2 2 2 2 2 2 6 2 2 2 2" xfId="4534"/>
    <cellStyle name="Normal 2 2 2 2 2 2 2 2 2 2 2 6 2 3" xfId="4535"/>
    <cellStyle name="Normal 2 2 2 2 2 2 2 2 2 2 2 6 2 4" xfId="4536"/>
    <cellStyle name="Normal 2 2 2 2 2 2 2 2 2 2 2 6 3" xfId="4537"/>
    <cellStyle name="Normal 2 2 2 2 2 2 2 2 2 2 2 6 3 2" xfId="4538"/>
    <cellStyle name="Normal 2 2 2 2 2 2 2 2 2 2 2 6 3 2 2" xfId="4539"/>
    <cellStyle name="Normal 2 2 2 2 2 2 2 2 2 2 2 6 4" xfId="4540"/>
    <cellStyle name="Normal 2 2 2 2 2 2 2 2 2 2 2 7" xfId="4541"/>
    <cellStyle name="Normal 2 2 2 2 2 2 2 2 2 2 2 7 2" xfId="4542"/>
    <cellStyle name="Normal 2 2 2 2 2 2 2 2 2 2 2 7 2 2" xfId="4543"/>
    <cellStyle name="Normal 2 2 2 2 2 2 2 2 2 2 2 8" xfId="4544"/>
    <cellStyle name="Normal 2 2 2 2 2 2 2 2 2 2 2 9" xfId="4545"/>
    <cellStyle name="Normal 2 2 2 2 2 2 2 2 2 2 3" xfId="4546"/>
    <cellStyle name="Normal 2 2 2 2 2 2 2 2 2 2 3 2" xfId="4547"/>
    <cellStyle name="Normal 2 2 2 2 2 2 2 2 2 2 4" xfId="4548"/>
    <cellStyle name="Normal 2 2 2 2 2 2 2 2 2 2 5" xfId="4549"/>
    <cellStyle name="Normal 2 2 2 2 2 2 2 2 2 2 6" xfId="4550"/>
    <cellStyle name="Normal 2 2 2 2 2 2 2 2 2 2 6 2" xfId="4551"/>
    <cellStyle name="Normal 2 2 2 2 2 2 2 2 2 2 6 2 2" xfId="4552"/>
    <cellStyle name="Normal 2 2 2 2 2 2 2 2 2 2 6 2 2 2" xfId="4553"/>
    <cellStyle name="Normal 2 2 2 2 2 2 2 2 2 2 6 2 2 2 2" xfId="4554"/>
    <cellStyle name="Normal 2 2 2 2 2 2 2 2 2 2 6 2 3" xfId="4555"/>
    <cellStyle name="Normal 2 2 2 2 2 2 2 2 2 2 6 2 4" xfId="4556"/>
    <cellStyle name="Normal 2 2 2 2 2 2 2 2 2 2 6 3" xfId="4557"/>
    <cellStyle name="Normal 2 2 2 2 2 2 2 2 2 2 6 3 2" xfId="4558"/>
    <cellStyle name="Normal 2 2 2 2 2 2 2 2 2 2 6 3 2 2" xfId="4559"/>
    <cellStyle name="Normal 2 2 2 2 2 2 2 2 2 2 6 4" xfId="4560"/>
    <cellStyle name="Normal 2 2 2 2 2 2 2 2 2 2 7" xfId="4561"/>
    <cellStyle name="Normal 2 2 2 2 2 2 2 2 2 2 7 2" xfId="4562"/>
    <cellStyle name="Normal 2 2 2 2 2 2 2 2 2 2 7 2 2" xfId="4563"/>
    <cellStyle name="Normal 2 2 2 2 2 2 2 2 2 2 8" xfId="4564"/>
    <cellStyle name="Normal 2 2 2 2 2 2 2 2 2 2 9" xfId="4565"/>
    <cellStyle name="Normal 2 2 2 2 2 2 2 2 2 3" xfId="4566"/>
    <cellStyle name="Normal 2 2 2 2 2 2 2 2 2 3 2" xfId="4567"/>
    <cellStyle name="Normal 2 2 2 2 2 2 2 2 2 3 2 2" xfId="4568"/>
    <cellStyle name="Normal 2 2 2 2 2 2 2 2 2 4" xfId="4569"/>
    <cellStyle name="Normal 2 2 2 2 2 2 2 2 2 5" xfId="4570"/>
    <cellStyle name="Normal 2 2 2 2 2 2 2 2 2 6" xfId="4571"/>
    <cellStyle name="Normal 2 2 2 2 2 2 2 2 2 7" xfId="4572"/>
    <cellStyle name="Normal 2 2 2 2 2 2 2 2 2 7 2" xfId="4573"/>
    <cellStyle name="Normal 2 2 2 2 2 2 2 2 2 7 2 2" xfId="4574"/>
    <cellStyle name="Normal 2 2 2 2 2 2 2 2 2 7 2 2 2" xfId="4575"/>
    <cellStyle name="Normal 2 2 2 2 2 2 2 2 2 7 2 2 2 2" xfId="4576"/>
    <cellStyle name="Normal 2 2 2 2 2 2 2 2 2 7 2 3" xfId="4577"/>
    <cellStyle name="Normal 2 2 2 2 2 2 2 2 2 7 2 4" xfId="4578"/>
    <cellStyle name="Normal 2 2 2 2 2 2 2 2 2 7 3" xfId="4579"/>
    <cellStyle name="Normal 2 2 2 2 2 2 2 2 2 7 3 2" xfId="4580"/>
    <cellStyle name="Normal 2 2 2 2 2 2 2 2 2 7 3 2 2" xfId="4581"/>
    <cellStyle name="Normal 2 2 2 2 2 2 2 2 2 7 4" xfId="4582"/>
    <cellStyle name="Normal 2 2 2 2 2 2 2 2 2 8" xfId="4583"/>
    <cellStyle name="Normal 2 2 2 2 2 2 2 2 2 8 2" xfId="4584"/>
    <cellStyle name="Normal 2 2 2 2 2 2 2 2 2 8 2 2" xfId="4585"/>
    <cellStyle name="Normal 2 2 2 2 2 2 2 2 2 9" xfId="4586"/>
    <cellStyle name="Normal 2 2 2 2 2 2 2 2 3" xfId="4587"/>
    <cellStyle name="Normal 2 2 2 2 2 2 2 2 4" xfId="4588"/>
    <cellStyle name="Normal 2 2 2 2 2 2 2 2 5" xfId="4589"/>
    <cellStyle name="Normal 2 2 2 2 2 2 2 2 5 2" xfId="4590"/>
    <cellStyle name="Normal 2 2 2 2 2 2 2 2 5 2 2" xfId="4591"/>
    <cellStyle name="Normal 2 2 2 2 2 2 2 2 6" xfId="4592"/>
    <cellStyle name="Normal 2 2 2 2 2 2 2 2 7" xfId="4593"/>
    <cellStyle name="Normal 2 2 2 2 2 2 2 2 8" xfId="4594"/>
    <cellStyle name="Normal 2 2 2 2 2 2 2 2 9" xfId="4595"/>
    <cellStyle name="Normal 2 2 2 2 2 2 2 2 9 2" xfId="4596"/>
    <cellStyle name="Normal 2 2 2 2 2 2 2 2 9 2 2" xfId="4597"/>
    <cellStyle name="Normal 2 2 2 2 2 2 2 2 9 2 2 2" xfId="4598"/>
    <cellStyle name="Normal 2 2 2 2 2 2 2 2 9 2 2 2 2" xfId="4599"/>
    <cellStyle name="Normal 2 2 2 2 2 2 2 2 9 2 3" xfId="4600"/>
    <cellStyle name="Normal 2 2 2 2 2 2 2 2 9 2 4" xfId="4601"/>
    <cellStyle name="Normal 2 2 2 2 2 2 2 2 9 3" xfId="4602"/>
    <cellStyle name="Normal 2 2 2 2 2 2 2 2 9 3 2" xfId="4603"/>
    <cellStyle name="Normal 2 2 2 2 2 2 2 2 9 3 2 2" xfId="4604"/>
    <cellStyle name="Normal 2 2 2 2 2 2 2 2 9 4" xfId="4605"/>
    <cellStyle name="Normal 2 2 2 2 2 2 2 3" xfId="4606"/>
    <cellStyle name="Normal 2 2 2 2 2 2 2 3 2" xfId="4607"/>
    <cellStyle name="Normal 2 2 2 2 2 2 2 4" xfId="4608"/>
    <cellStyle name="Normal 2 2 2 2 2 2 2 5" xfId="4609"/>
    <cellStyle name="Normal 2 2 2 2 2 2 2 5 2" xfId="4610"/>
    <cellStyle name="Normal 2 2 2 2 2 2 2 5 2 2" xfId="4611"/>
    <cellStyle name="Normal 2 2 2 2 2 2 2 6" xfId="4612"/>
    <cellStyle name="Normal 2 2 2 2 2 2 2 7" xfId="4613"/>
    <cellStyle name="Normal 2 2 2 2 2 2 2 8" xfId="4614"/>
    <cellStyle name="Normal 2 2 2 2 2 2 2 9" xfId="4615"/>
    <cellStyle name="Normal 2 2 2 2 2 2 2 9 2" xfId="4616"/>
    <cellStyle name="Normal 2 2 2 2 2 2 2 9 2 2" xfId="4617"/>
    <cellStyle name="Normal 2 2 2 2 2 2 2 9 2 2 2" xfId="4618"/>
    <cellStyle name="Normal 2 2 2 2 2 2 2 9 2 2 2 2" xfId="4619"/>
    <cellStyle name="Normal 2 2 2 2 2 2 2 9 2 3" xfId="4620"/>
    <cellStyle name="Normal 2 2 2 2 2 2 2 9 2 4" xfId="4621"/>
    <cellStyle name="Normal 2 2 2 2 2 2 2 9 3" xfId="4622"/>
    <cellStyle name="Normal 2 2 2 2 2 2 2 9 3 2" xfId="4623"/>
    <cellStyle name="Normal 2 2 2 2 2 2 2 9 3 2 2" xfId="4624"/>
    <cellStyle name="Normal 2 2 2 2 2 2 2 9 4" xfId="4625"/>
    <cellStyle name="Normal 2 2 2 2 2 2 3" xfId="4626"/>
    <cellStyle name="Normal 2 2 2 2 2 2 3 2" xfId="4627"/>
    <cellStyle name="Normal 2 2 2 2 2 2 3 3" xfId="22441"/>
    <cellStyle name="Normal 2 2 2 2 2 2 4" xfId="4628"/>
    <cellStyle name="Normal 2 2 2 2 2 2 5" xfId="4629"/>
    <cellStyle name="Normal 2 2 2 2 2 2 5 2" xfId="4630"/>
    <cellStyle name="Normal 2 2 2 2 2 2 5 2 2" xfId="4631"/>
    <cellStyle name="Normal 2 2 2 2 2 2 6" xfId="4632"/>
    <cellStyle name="Normal 2 2 2 2 2 2 6 2" xfId="9267"/>
    <cellStyle name="Normal 2 2 2 2 2 2 7" xfId="4633"/>
    <cellStyle name="Normal 2 2 2 2 2 2 7 2" xfId="9268"/>
    <cellStyle name="Normal 2 2 2 2 2 2 8" xfId="4634"/>
    <cellStyle name="Normal 2 2 2 2 2 2 8 2" xfId="9269"/>
    <cellStyle name="Normal 2 2 2 2 2 2 9" xfId="4635"/>
    <cellStyle name="Normal 2 2 2 2 2 2 9 2" xfId="4636"/>
    <cellStyle name="Normal 2 2 2 2 2 2 9 2 2" xfId="4637"/>
    <cellStyle name="Normal 2 2 2 2 2 2 9 2 2 2" xfId="4638"/>
    <cellStyle name="Normal 2 2 2 2 2 2 9 2 2 2 2" xfId="4639"/>
    <cellStyle name="Normal 2 2 2 2 2 2 9 2 3" xfId="4640"/>
    <cellStyle name="Normal 2 2 2 2 2 2 9 2 4" xfId="4641"/>
    <cellStyle name="Normal 2 2 2 2 2 2 9 3" xfId="4642"/>
    <cellStyle name="Normal 2 2 2 2 2 2 9 3 2" xfId="4643"/>
    <cellStyle name="Normal 2 2 2 2 2 2 9 3 2 2" xfId="4644"/>
    <cellStyle name="Normal 2 2 2 2 2 2 9 4" xfId="4645"/>
    <cellStyle name="Normal 2 2 2 2 2 3" xfId="4646"/>
    <cellStyle name="Normal 2 2 2 2 2 3 2" xfId="9270"/>
    <cellStyle name="Normal 2 2 2 2 2 3 2 2" xfId="22443"/>
    <cellStyle name="Normal 2 2 2 2 2 3 3" xfId="22442"/>
    <cellStyle name="Normal 2 2 2 2 2 4" xfId="4647"/>
    <cellStyle name="Normal 2 2 2 2 2 4 2" xfId="4648"/>
    <cellStyle name="Normal 2 2 2 2 2 4 3" xfId="22444"/>
    <cellStyle name="Normal 2 2 2 2 2 5" xfId="4649"/>
    <cellStyle name="Normal 2 2 2 2 2 6" xfId="4650"/>
    <cellStyle name="Normal 2 2 2 2 2 6 2" xfId="4651"/>
    <cellStyle name="Normal 2 2 2 2 2 6 2 2" xfId="4652"/>
    <cellStyle name="Normal 2 2 2 2 2 7" xfId="4653"/>
    <cellStyle name="Normal 2 2 2 2 2 7 2" xfId="9271"/>
    <cellStyle name="Normal 2 2 2 2 2 8" xfId="4654"/>
    <cellStyle name="Normal 2 2 2 2 2 8 2" xfId="9272"/>
    <cellStyle name="Normal 2 2 2 2 2 9" xfId="4655"/>
    <cellStyle name="Normal 2 2 2 2 2 9 2" xfId="9273"/>
    <cellStyle name="Normal 2 2 2 2 20" xfId="22436"/>
    <cellStyle name="Normal 2 2 2 2 21" xfId="4218"/>
    <cellStyle name="Normal 2 2 2 2 3" xfId="4656"/>
    <cellStyle name="Normal 2 2 2 2 3 2" xfId="8275"/>
    <cellStyle name="Normal 2 2 2 2 3 2 2" xfId="22447"/>
    <cellStyle name="Normal 2 2 2 2 3 2 3" xfId="22446"/>
    <cellStyle name="Normal 2 2 2 2 3 3" xfId="8276"/>
    <cellStyle name="Normal 2 2 2 2 3 3 2" xfId="22448"/>
    <cellStyle name="Normal 2 2 2 2 3 4" xfId="22445"/>
    <cellStyle name="Normal 2 2 2 2 4" xfId="4657"/>
    <cellStyle name="Normal 2 2 2 2 4 2" xfId="9274"/>
    <cellStyle name="Normal 2 2 2 2 4 2 2" xfId="22450"/>
    <cellStyle name="Normal 2 2 2 2 4 3" xfId="22449"/>
    <cellStyle name="Normal 2 2 2 2 5" xfId="4658"/>
    <cellStyle name="Normal 2 2 2 2 5 2" xfId="4659"/>
    <cellStyle name="Normal 2 2 2 2 5 3" xfId="22451"/>
    <cellStyle name="Normal 2 2 2 2 6" xfId="4660"/>
    <cellStyle name="Normal 2 2 2 2 7" xfId="4661"/>
    <cellStyle name="Normal 2 2 2 2 7 2" xfId="4662"/>
    <cellStyle name="Normal 2 2 2 2 7 2 2" xfId="4663"/>
    <cellStyle name="Normal 2 2 2 2 8" xfId="4664"/>
    <cellStyle name="Normal 2 2 2 2 8 2" xfId="9275"/>
    <cellStyle name="Normal 2 2 2 2 9" xfId="4665"/>
    <cellStyle name="Normal 2 2 2 2 9 2" xfId="9276"/>
    <cellStyle name="Normal 2 2 2 20" xfId="22435"/>
    <cellStyle name="Normal 2 2 2 3" xfId="4666"/>
    <cellStyle name="Normal 2 2 2 3 2" xfId="22453"/>
    <cellStyle name="Normal 2 2 2 3 2 2" xfId="22454"/>
    <cellStyle name="Normal 2 2 2 3 2 2 2" xfId="22455"/>
    <cellStyle name="Normal 2 2 2 3 2 2 2 2" xfId="22456"/>
    <cellStyle name="Normal 2 2 2 3 2 2 3" xfId="22457"/>
    <cellStyle name="Normal 2 2 2 3 2 3" xfId="22458"/>
    <cellStyle name="Normal 2 2 2 3 2 3 2" xfId="22459"/>
    <cellStyle name="Normal 2 2 2 3 2 4" xfId="22460"/>
    <cellStyle name="Normal 2 2 2 3 3" xfId="22461"/>
    <cellStyle name="Normal 2 2 2 3 3 2" xfId="22462"/>
    <cellStyle name="Normal 2 2 2 3 3 2 2" xfId="22463"/>
    <cellStyle name="Normal 2 2 2 3 3 3" xfId="22464"/>
    <cellStyle name="Normal 2 2 2 3 4" xfId="22465"/>
    <cellStyle name="Normal 2 2 2 3 4 2" xfId="22466"/>
    <cellStyle name="Normal 2 2 2 3 5" xfId="22467"/>
    <cellStyle name="Normal 2 2 2 3 6" xfId="22452"/>
    <cellStyle name="Normal 2 2 2 4" xfId="4667"/>
    <cellStyle name="Normal 2 2 2 4 2" xfId="9277"/>
    <cellStyle name="Normal 2 2 2 4 2 2" xfId="22470"/>
    <cellStyle name="Normal 2 2 2 4 2 2 2" xfId="22471"/>
    <cellStyle name="Normal 2 2 2 4 2 2 2 2" xfId="22472"/>
    <cellStyle name="Normal 2 2 2 4 2 2 3" xfId="22473"/>
    <cellStyle name="Normal 2 2 2 4 2 3" xfId="22474"/>
    <cellStyle name="Normal 2 2 2 4 2 3 2" xfId="22475"/>
    <cellStyle name="Normal 2 2 2 4 2 4" xfId="22476"/>
    <cellStyle name="Normal 2 2 2 4 2 5" xfId="22469"/>
    <cellStyle name="Normal 2 2 2 4 3" xfId="22477"/>
    <cellStyle name="Normal 2 2 2 4 3 2" xfId="22478"/>
    <cellStyle name="Normal 2 2 2 4 3 2 2" xfId="22479"/>
    <cellStyle name="Normal 2 2 2 4 3 3" xfId="22480"/>
    <cellStyle name="Normal 2 2 2 4 4" xfId="22481"/>
    <cellStyle name="Normal 2 2 2 4 4 2" xfId="22482"/>
    <cellStyle name="Normal 2 2 2 4 5" xfId="22483"/>
    <cellStyle name="Normal 2 2 2 4 6" xfId="22468"/>
    <cellStyle name="Normal 2 2 2 5" xfId="4668"/>
    <cellStyle name="Normal 2 2 2 5 2" xfId="4669"/>
    <cellStyle name="Normal 2 2 2 5 2 2" xfId="22486"/>
    <cellStyle name="Normal 2 2 2 5 2 2 2" xfId="22487"/>
    <cellStyle name="Normal 2 2 2 5 2 2 2 2" xfId="22488"/>
    <cellStyle name="Normal 2 2 2 5 2 2 3" xfId="22489"/>
    <cellStyle name="Normal 2 2 2 5 2 3" xfId="22490"/>
    <cellStyle name="Normal 2 2 2 5 2 3 2" xfId="22491"/>
    <cellStyle name="Normal 2 2 2 5 2 4" xfId="22492"/>
    <cellStyle name="Normal 2 2 2 5 2 5" xfId="22485"/>
    <cellStyle name="Normal 2 2 2 5 3" xfId="22493"/>
    <cellStyle name="Normal 2 2 2 5 3 2" xfId="22494"/>
    <cellStyle name="Normal 2 2 2 5 3 2 2" xfId="22495"/>
    <cellStyle name="Normal 2 2 2 5 3 3" xfId="22496"/>
    <cellStyle name="Normal 2 2 2 5 4" xfId="22497"/>
    <cellStyle name="Normal 2 2 2 5 4 2" xfId="22498"/>
    <cellStyle name="Normal 2 2 2 5 5" xfId="22499"/>
    <cellStyle name="Normal 2 2 2 5 6" xfId="22484"/>
    <cellStyle name="Normal 2 2 2 6" xfId="4670"/>
    <cellStyle name="Normal 2 2 2 6 2" xfId="22501"/>
    <cellStyle name="Normal 2 2 2 6 2 2" xfId="22502"/>
    <cellStyle name="Normal 2 2 2 6 2 2 2" xfId="22503"/>
    <cellStyle name="Normal 2 2 2 6 2 3" xfId="22504"/>
    <cellStyle name="Normal 2 2 2 6 3" xfId="22505"/>
    <cellStyle name="Normal 2 2 2 6 3 2" xfId="22506"/>
    <cellStyle name="Normal 2 2 2 6 4" xfId="22507"/>
    <cellStyle name="Normal 2 2 2 6 5" xfId="22500"/>
    <cellStyle name="Normal 2 2 2 7" xfId="4671"/>
    <cellStyle name="Normal 2 2 2 7 2" xfId="4672"/>
    <cellStyle name="Normal 2 2 2 7 2 2" xfId="4673"/>
    <cellStyle name="Normal 2 2 2 7 2 2 2" xfId="22510"/>
    <cellStyle name="Normal 2 2 2 7 2 3" xfId="22509"/>
    <cellStyle name="Normal 2 2 2 7 3" xfId="22511"/>
    <cellStyle name="Normal 2 2 2 7 4" xfId="22508"/>
    <cellStyle name="Normal 2 2 2 8" xfId="4674"/>
    <cellStyle name="Normal 2 2 2 8 2" xfId="9278"/>
    <cellStyle name="Normal 2 2 2 8 2 2" xfId="22513"/>
    <cellStyle name="Normal 2 2 2 8 3" xfId="22512"/>
    <cellStyle name="Normal 2 2 2 9" xfId="4675"/>
    <cellStyle name="Normal 2 2 2 9 2" xfId="9279"/>
    <cellStyle name="Normal 2 2 2 9 3" xfId="22514"/>
    <cellStyle name="Normal 2 2 20" xfId="4676"/>
    <cellStyle name="Normal 2 2 21" xfId="4173"/>
    <cellStyle name="Normal 2 2 22" xfId="9258"/>
    <cellStyle name="Normal 2 2 23" xfId="22427"/>
    <cellStyle name="Normal 2 2 3" xfId="538"/>
    <cellStyle name="Normal 2 2 3 2" xfId="8277"/>
    <cellStyle name="Normal 2 2 3 2 2" xfId="22517"/>
    <cellStyle name="Normal 2 2 3 2 2 2" xfId="22518"/>
    <cellStyle name="Normal 2 2 3 2 2 2 2" xfId="22519"/>
    <cellStyle name="Normal 2 2 3 2 2 2 2 2" xfId="22520"/>
    <cellStyle name="Normal 2 2 3 2 2 2 3" xfId="22521"/>
    <cellStyle name="Normal 2 2 3 2 2 3" xfId="22522"/>
    <cellStyle name="Normal 2 2 3 2 2 3 2" xfId="22523"/>
    <cellStyle name="Normal 2 2 3 2 2 4" xfId="22524"/>
    <cellStyle name="Normal 2 2 3 2 3" xfId="22525"/>
    <cellStyle name="Normal 2 2 3 2 3 2" xfId="22526"/>
    <cellStyle name="Normal 2 2 3 2 3 2 2" xfId="22527"/>
    <cellStyle name="Normal 2 2 3 2 3 3" xfId="22528"/>
    <cellStyle name="Normal 2 2 3 2 4" xfId="22529"/>
    <cellStyle name="Normal 2 2 3 2 4 2" xfId="22530"/>
    <cellStyle name="Normal 2 2 3 2 5" xfId="22531"/>
    <cellStyle name="Normal 2 2 3 2 6" xfId="22516"/>
    <cellStyle name="Normal 2 2 3 3" xfId="8278"/>
    <cellStyle name="Normal 2 2 3 3 2" xfId="22533"/>
    <cellStyle name="Normal 2 2 3 3 2 2" xfId="22534"/>
    <cellStyle name="Normal 2 2 3 3 2 2 2" xfId="22535"/>
    <cellStyle name="Normal 2 2 3 3 2 3" xfId="22536"/>
    <cellStyle name="Normal 2 2 3 3 3" xfId="22537"/>
    <cellStyle name="Normal 2 2 3 3 3 2" xfId="22538"/>
    <cellStyle name="Normal 2 2 3 3 4" xfId="22539"/>
    <cellStyle name="Normal 2 2 3 3 5" xfId="22532"/>
    <cellStyle name="Normal 2 2 3 4" xfId="22540"/>
    <cellStyle name="Normal 2 2 3 4 2" xfId="22541"/>
    <cellStyle name="Normal 2 2 3 4 2 2" xfId="22542"/>
    <cellStyle name="Normal 2 2 3 4 3" xfId="22543"/>
    <cellStyle name="Normal 2 2 3 5" xfId="22544"/>
    <cellStyle name="Normal 2 2 3 5 2" xfId="22545"/>
    <cellStyle name="Normal 2 2 3 6" xfId="22546"/>
    <cellStyle name="Normal 2 2 3 7" xfId="22515"/>
    <cellStyle name="Normal 2 2 3 8" xfId="4677"/>
    <cellStyle name="Normal 2 2 4" xfId="4678"/>
    <cellStyle name="Normal 2 2 4 2" xfId="8279"/>
    <cellStyle name="Normal 2 2 4 2 2" xfId="22549"/>
    <cellStyle name="Normal 2 2 4 2 2 2" xfId="22550"/>
    <cellStyle name="Normal 2 2 4 2 2 2 2" xfId="22551"/>
    <cellStyle name="Normal 2 2 4 2 2 3" xfId="22552"/>
    <cellStyle name="Normal 2 2 4 2 3" xfId="22553"/>
    <cellStyle name="Normal 2 2 4 2 3 2" xfId="22554"/>
    <cellStyle name="Normal 2 2 4 2 4" xfId="22555"/>
    <cellStyle name="Normal 2 2 4 2 5" xfId="22548"/>
    <cellStyle name="Normal 2 2 4 3" xfId="8280"/>
    <cellStyle name="Normal 2 2 4 3 2" xfId="22557"/>
    <cellStyle name="Normal 2 2 4 3 2 2" xfId="22558"/>
    <cellStyle name="Normal 2 2 4 3 3" xfId="22559"/>
    <cellStyle name="Normal 2 2 4 3 4" xfId="22556"/>
    <cellStyle name="Normal 2 2 4 4" xfId="22560"/>
    <cellStyle name="Normal 2 2 4 4 2" xfId="22561"/>
    <cellStyle name="Normal 2 2 4 5" xfId="22562"/>
    <cellStyle name="Normal 2 2 4 6" xfId="22547"/>
    <cellStyle name="Normal 2 2 5" xfId="4679"/>
    <cellStyle name="Normal 2 2 5 2" xfId="9280"/>
    <cellStyle name="Normal 2 2 5 2 2" xfId="22565"/>
    <cellStyle name="Normal 2 2 5 2 2 2" xfId="22566"/>
    <cellStyle name="Normal 2 2 5 2 2 2 2" xfId="22567"/>
    <cellStyle name="Normal 2 2 5 2 2 3" xfId="22568"/>
    <cellStyle name="Normal 2 2 5 2 3" xfId="22569"/>
    <cellStyle name="Normal 2 2 5 2 3 2" xfId="22570"/>
    <cellStyle name="Normal 2 2 5 2 4" xfId="22571"/>
    <cellStyle name="Normal 2 2 5 2 5" xfId="22564"/>
    <cellStyle name="Normal 2 2 5 3" xfId="22572"/>
    <cellStyle name="Normal 2 2 5 3 2" xfId="22573"/>
    <cellStyle name="Normal 2 2 5 3 2 2" xfId="22574"/>
    <cellStyle name="Normal 2 2 5 3 3" xfId="22575"/>
    <cellStyle name="Normal 2 2 5 4" xfId="22576"/>
    <cellStyle name="Normal 2 2 5 4 2" xfId="22577"/>
    <cellStyle name="Normal 2 2 5 5" xfId="22578"/>
    <cellStyle name="Normal 2 2 5 6" xfId="22563"/>
    <cellStyle name="Normal 2 2 6" xfId="4680"/>
    <cellStyle name="Normal 2 2 6 2" xfId="4681"/>
    <cellStyle name="Normal 2 2 6 2 2" xfId="22581"/>
    <cellStyle name="Normal 2 2 6 2 2 2" xfId="22582"/>
    <cellStyle name="Normal 2 2 6 2 2 2 2" xfId="22583"/>
    <cellStyle name="Normal 2 2 6 2 2 3" xfId="22584"/>
    <cellStyle name="Normal 2 2 6 2 3" xfId="22585"/>
    <cellStyle name="Normal 2 2 6 2 3 2" xfId="22586"/>
    <cellStyle name="Normal 2 2 6 2 4" xfId="22587"/>
    <cellStyle name="Normal 2 2 6 2 5" xfId="22580"/>
    <cellStyle name="Normal 2 2 6 3" xfId="22588"/>
    <cellStyle name="Normal 2 2 6 3 2" xfId="22589"/>
    <cellStyle name="Normal 2 2 6 3 2 2" xfId="22590"/>
    <cellStyle name="Normal 2 2 6 3 3" xfId="22591"/>
    <cellStyle name="Normal 2 2 6 4" xfId="22592"/>
    <cellStyle name="Normal 2 2 6 4 2" xfId="22593"/>
    <cellStyle name="Normal 2 2 6 5" xfId="22594"/>
    <cellStyle name="Normal 2 2 6 6" xfId="22579"/>
    <cellStyle name="Normal 2 2 7" xfId="4682"/>
    <cellStyle name="Normal 2 2 7 2" xfId="22596"/>
    <cellStyle name="Normal 2 2 7 2 2" xfId="22597"/>
    <cellStyle name="Normal 2 2 7 2 2 2" xfId="22598"/>
    <cellStyle name="Normal 2 2 7 2 2 2 2" xfId="22599"/>
    <cellStyle name="Normal 2 2 7 2 2 3" xfId="22600"/>
    <cellStyle name="Normal 2 2 7 2 3" xfId="22601"/>
    <cellStyle name="Normal 2 2 7 2 3 2" xfId="22602"/>
    <cellStyle name="Normal 2 2 7 2 4" xfId="22603"/>
    <cellStyle name="Normal 2 2 7 3" xfId="22604"/>
    <cellStyle name="Normal 2 2 7 3 2" xfId="22605"/>
    <cellStyle name="Normal 2 2 7 3 2 2" xfId="22606"/>
    <cellStyle name="Normal 2 2 7 3 3" xfId="22607"/>
    <cellStyle name="Normal 2 2 7 4" xfId="22608"/>
    <cellStyle name="Normal 2 2 7 4 2" xfId="22609"/>
    <cellStyle name="Normal 2 2 7 5" xfId="22610"/>
    <cellStyle name="Normal 2 2 7 6" xfId="22595"/>
    <cellStyle name="Normal 2 2 8" xfId="4683"/>
    <cellStyle name="Normal 2 2 8 2" xfId="4684"/>
    <cellStyle name="Normal 2 2 8 2 2" xfId="4685"/>
    <cellStyle name="Normal 2 2 8 3" xfId="22611"/>
    <cellStyle name="Normal 2 2 9" xfId="4686"/>
    <cellStyle name="Normal 2 2 9 2" xfId="9281"/>
    <cellStyle name="Normal 2 2 9 2 2" xfId="22614"/>
    <cellStyle name="Normal 2 2 9 2 2 2" xfId="22615"/>
    <cellStyle name="Normal 2 2 9 2 3" xfId="22616"/>
    <cellStyle name="Normal 2 2 9 2 4" xfId="22613"/>
    <cellStyle name="Normal 2 2 9 3" xfId="22617"/>
    <cellStyle name="Normal 2 2 9 3 2" xfId="22618"/>
    <cellStyle name="Normal 2 2 9 4" xfId="22619"/>
    <cellStyle name="Normal 2 2 9 5" xfId="22612"/>
    <cellStyle name="Normal 2 20" xfId="4687"/>
    <cellStyle name="Normal 2 20 2" xfId="9282"/>
    <cellStyle name="Normal 2 21" xfId="4688"/>
    <cellStyle name="Normal 2 21 2" xfId="9283"/>
    <cellStyle name="Normal 2 22" xfId="5991"/>
    <cellStyle name="Normal 2 22 2" xfId="9284"/>
    <cellStyle name="Normal 2 23" xfId="2184"/>
    <cellStyle name="Normal 2 3" xfId="539"/>
    <cellStyle name="Normal 2 3 10" xfId="8281"/>
    <cellStyle name="Normal 2 3 11" xfId="8282"/>
    <cellStyle name="Normal 2 3 12" xfId="8283"/>
    <cellStyle name="Normal 2 3 13" xfId="8284"/>
    <cellStyle name="Normal 2 3 14" xfId="8285"/>
    <cellStyle name="Normal 2 3 15" xfId="8286"/>
    <cellStyle name="Normal 2 3 16" xfId="22620"/>
    <cellStyle name="Normal 2 3 2" xfId="540"/>
    <cellStyle name="Normal 2 3 2 2" xfId="22622"/>
    <cellStyle name="Normal 2 3 2 2 2" xfId="22623"/>
    <cellStyle name="Normal 2 3 2 2 2 2" xfId="22624"/>
    <cellStyle name="Normal 2 3 2 2 2 2 2" xfId="22625"/>
    <cellStyle name="Normal 2 3 2 2 2 2 2 2" xfId="22626"/>
    <cellStyle name="Normal 2 3 2 2 2 2 3" xfId="22627"/>
    <cellStyle name="Normal 2 3 2 2 2 3" xfId="22628"/>
    <cellStyle name="Normal 2 3 2 2 2 3 2" xfId="22629"/>
    <cellStyle name="Normal 2 3 2 2 2 4" xfId="22630"/>
    <cellStyle name="Normal 2 3 2 2 3" xfId="22631"/>
    <cellStyle name="Normal 2 3 2 2 3 2" xfId="22632"/>
    <cellStyle name="Normal 2 3 2 2 3 2 2" xfId="22633"/>
    <cellStyle name="Normal 2 3 2 2 3 3" xfId="22634"/>
    <cellStyle name="Normal 2 3 2 2 4" xfId="22635"/>
    <cellStyle name="Normal 2 3 2 2 4 2" xfId="22636"/>
    <cellStyle name="Normal 2 3 2 2 5" xfId="22637"/>
    <cellStyle name="Normal 2 3 2 3" xfId="22638"/>
    <cellStyle name="Normal 2 3 2 3 2" xfId="22639"/>
    <cellStyle name="Normal 2 3 2 3 2 2" xfId="22640"/>
    <cellStyle name="Normal 2 3 2 3 2 2 2" xfId="22641"/>
    <cellStyle name="Normal 2 3 2 3 2 3" xfId="22642"/>
    <cellStyle name="Normal 2 3 2 3 3" xfId="22643"/>
    <cellStyle name="Normal 2 3 2 3 3 2" xfId="22644"/>
    <cellStyle name="Normal 2 3 2 3 4" xfId="22645"/>
    <cellStyle name="Normal 2 3 2 4" xfId="22646"/>
    <cellStyle name="Normal 2 3 2 4 2" xfId="22647"/>
    <cellStyle name="Normal 2 3 2 4 2 2" xfId="22648"/>
    <cellStyle name="Normal 2 3 2 4 3" xfId="22649"/>
    <cellStyle name="Normal 2 3 2 5" xfId="22650"/>
    <cellStyle name="Normal 2 3 2 5 2" xfId="22651"/>
    <cellStyle name="Normal 2 3 2 6" xfId="22652"/>
    <cellStyle name="Normal 2 3 2 7" xfId="22621"/>
    <cellStyle name="Normal 2 3 3" xfId="4689"/>
    <cellStyle name="Normal 2 3 3 2" xfId="22654"/>
    <cellStyle name="Normal 2 3 3 2 2" xfId="22655"/>
    <cellStyle name="Normal 2 3 3 2 2 2" xfId="22656"/>
    <cellStyle name="Normal 2 3 3 2 2 2 2" xfId="22657"/>
    <cellStyle name="Normal 2 3 3 2 2 3" xfId="22658"/>
    <cellStyle name="Normal 2 3 3 2 3" xfId="22659"/>
    <cellStyle name="Normal 2 3 3 2 3 2" xfId="22660"/>
    <cellStyle name="Normal 2 3 3 2 4" xfId="22661"/>
    <cellStyle name="Normal 2 3 3 3" xfId="22662"/>
    <cellStyle name="Normal 2 3 3 3 2" xfId="22663"/>
    <cellStyle name="Normal 2 3 3 3 2 2" xfId="22664"/>
    <cellStyle name="Normal 2 3 3 3 3" xfId="22665"/>
    <cellStyle name="Normal 2 3 3 4" xfId="22666"/>
    <cellStyle name="Normal 2 3 3 4 2" xfId="22667"/>
    <cellStyle name="Normal 2 3 3 5" xfId="22668"/>
    <cellStyle name="Normal 2 3 3 6" xfId="22653"/>
    <cellStyle name="Normal 2 3 4" xfId="8287"/>
    <cellStyle name="Normal 2 3 5" xfId="8288"/>
    <cellStyle name="Normal 2 3 5 2" xfId="22669"/>
    <cellStyle name="Normal 2 3 6" xfId="8289"/>
    <cellStyle name="Normal 2 3 6 2" xfId="22671"/>
    <cellStyle name="Normal 2 3 6 2 2" xfId="22672"/>
    <cellStyle name="Normal 2 3 6 2 2 2" xfId="22673"/>
    <cellStyle name="Normal 2 3 6 2 3" xfId="22674"/>
    <cellStyle name="Normal 2 3 6 3" xfId="22675"/>
    <cellStyle name="Normal 2 3 6 3 2" xfId="22676"/>
    <cellStyle name="Normal 2 3 6 4" xfId="22677"/>
    <cellStyle name="Normal 2 3 6 5" xfId="22670"/>
    <cellStyle name="Normal 2 3 7" xfId="8290"/>
    <cellStyle name="Normal 2 3 7 2" xfId="22679"/>
    <cellStyle name="Normal 2 3 7 2 2" xfId="22680"/>
    <cellStyle name="Normal 2 3 7 3" xfId="22681"/>
    <cellStyle name="Normal 2 3 7 4" xfId="22678"/>
    <cellStyle name="Normal 2 3 8" xfId="8291"/>
    <cellStyle name="Normal 2 3 8 2" xfId="22683"/>
    <cellStyle name="Normal 2 3 8 3" xfId="22682"/>
    <cellStyle name="Normal 2 3 9" xfId="8292"/>
    <cellStyle name="Normal 2 3 9 2" xfId="22684"/>
    <cellStyle name="Normal 2 4" xfId="541"/>
    <cellStyle name="Normal 2 4 10" xfId="4690"/>
    <cellStyle name="Normal 2 4 2" xfId="22686"/>
    <cellStyle name="Normal 2 4 2 2" xfId="22687"/>
    <cellStyle name="Normal 2 4 2 2 2" xfId="22688"/>
    <cellStyle name="Normal 2 4 2 2 2 2" xfId="22689"/>
    <cellStyle name="Normal 2 4 2 2 2 2 2" xfId="22690"/>
    <cellStyle name="Normal 2 4 2 2 2 3" xfId="22691"/>
    <cellStyle name="Normal 2 4 2 2 3" xfId="22692"/>
    <cellStyle name="Normal 2 4 2 2 3 2" xfId="22693"/>
    <cellStyle name="Normal 2 4 2 2 4" xfId="22694"/>
    <cellStyle name="Normal 2 4 2 3" xfId="22695"/>
    <cellStyle name="Normal 2 4 2 3 2" xfId="22696"/>
    <cellStyle name="Normal 2 4 2 3 2 2" xfId="22697"/>
    <cellStyle name="Normal 2 4 2 3 3" xfId="22698"/>
    <cellStyle name="Normal 2 4 2 4" xfId="22699"/>
    <cellStyle name="Normal 2 4 2 4 2" xfId="22700"/>
    <cellStyle name="Normal 2 4 2 5" xfId="22701"/>
    <cellStyle name="Normal 2 4 3" xfId="22702"/>
    <cellStyle name="Normal 2 4 4" xfId="22703"/>
    <cellStyle name="Normal 2 4 4 2" xfId="22704"/>
    <cellStyle name="Normal 2 4 4 2 2" xfId="22705"/>
    <cellStyle name="Normal 2 4 4 2 2 2" xfId="22706"/>
    <cellStyle name="Normal 2 4 4 2 3" xfId="22707"/>
    <cellStyle name="Normal 2 4 4 3" xfId="22708"/>
    <cellStyle name="Normal 2 4 4 3 2" xfId="22709"/>
    <cellStyle name="Normal 2 4 4 4" xfId="22710"/>
    <cellStyle name="Normal 2 4 5" xfId="22711"/>
    <cellStyle name="Normal 2 4 5 2" xfId="22712"/>
    <cellStyle name="Normal 2 4 5 2 2" xfId="22713"/>
    <cellStyle name="Normal 2 4 5 3" xfId="22714"/>
    <cellStyle name="Normal 2 4 6" xfId="22715"/>
    <cellStyle name="Normal 2 4 6 2" xfId="22716"/>
    <cellStyle name="Normal 2 4 7" xfId="22717"/>
    <cellStyle name="Normal 2 4 8" xfId="22685"/>
    <cellStyle name="Normal 2 4 9" xfId="33101"/>
    <cellStyle name="Normal 2 5" xfId="4691"/>
    <cellStyle name="Normal 2 5 10" xfId="22718"/>
    <cellStyle name="Normal 2 5 2" xfId="22719"/>
    <cellStyle name="Normal 2 5 2 2" xfId="22720"/>
    <cellStyle name="Normal 2 5 2 2 2" xfId="22721"/>
    <cellStyle name="Normal 2 5 2 2 2 2" xfId="22722"/>
    <cellStyle name="Normal 2 5 2 2 2 2 2" xfId="22723"/>
    <cellStyle name="Normal 2 5 2 2 2 3" xfId="22724"/>
    <cellStyle name="Normal 2 5 2 2 3" xfId="22725"/>
    <cellStyle name="Normal 2 5 2 2 3 2" xfId="22726"/>
    <cellStyle name="Normal 2 5 2 2 4" xfId="22727"/>
    <cellStyle name="Normal 2 5 2 3" xfId="22728"/>
    <cellStyle name="Normal 2 5 2 3 2" xfId="22729"/>
    <cellStyle name="Normal 2 5 2 3 2 2" xfId="22730"/>
    <cellStyle name="Normal 2 5 2 3 3" xfId="22731"/>
    <cellStyle name="Normal 2 5 2 4" xfId="22732"/>
    <cellStyle name="Normal 2 5 2 4 2" xfId="22733"/>
    <cellStyle name="Normal 2 5 2 5" xfId="22734"/>
    <cellStyle name="Normal 2 5 3" xfId="22735"/>
    <cellStyle name="Normal 2 5 3 2" xfId="22736"/>
    <cellStyle name="Normal 2 5 3 2 2" xfId="22737"/>
    <cellStyle name="Normal 2 5 3 2 2 2" xfId="22738"/>
    <cellStyle name="Normal 2 5 3 2 2 2 2" xfId="22739"/>
    <cellStyle name="Normal 2 5 3 2 2 3" xfId="22740"/>
    <cellStyle name="Normal 2 5 3 2 3" xfId="22741"/>
    <cellStyle name="Normal 2 5 3 2 3 2" xfId="22742"/>
    <cellStyle name="Normal 2 5 3 2 4" xfId="22743"/>
    <cellStyle name="Normal 2 5 3 3" xfId="22744"/>
    <cellStyle name="Normal 2 5 3 3 2" xfId="22745"/>
    <cellStyle name="Normal 2 5 3 3 2 2" xfId="22746"/>
    <cellStyle name="Normal 2 5 3 3 3" xfId="22747"/>
    <cellStyle name="Normal 2 5 3 4" xfId="22748"/>
    <cellStyle name="Normal 2 5 3 4 2" xfId="22749"/>
    <cellStyle name="Normal 2 5 3 5" xfId="22750"/>
    <cellStyle name="Normal 2 5 4" xfId="22751"/>
    <cellStyle name="Normal 2 5 4 2" xfId="22752"/>
    <cellStyle name="Normal 2 5 4 2 2" xfId="22753"/>
    <cellStyle name="Normal 2 5 4 2 2 2" xfId="22754"/>
    <cellStyle name="Normal 2 5 4 2 2 2 2" xfId="22755"/>
    <cellStyle name="Normal 2 5 4 2 2 3" xfId="22756"/>
    <cellStyle name="Normal 2 5 4 2 3" xfId="22757"/>
    <cellStyle name="Normal 2 5 4 2 3 2" xfId="22758"/>
    <cellStyle name="Normal 2 5 4 2 4" xfId="22759"/>
    <cellStyle name="Normal 2 5 4 3" xfId="22760"/>
    <cellStyle name="Normal 2 5 4 3 2" xfId="22761"/>
    <cellStyle name="Normal 2 5 4 3 2 2" xfId="22762"/>
    <cellStyle name="Normal 2 5 4 3 3" xfId="22763"/>
    <cellStyle name="Normal 2 5 4 4" xfId="22764"/>
    <cellStyle name="Normal 2 5 4 4 2" xfId="22765"/>
    <cellStyle name="Normal 2 5 4 5" xfId="22766"/>
    <cellStyle name="Normal 2 5 5" xfId="22767"/>
    <cellStyle name="Normal 2 5 5 2" xfId="22768"/>
    <cellStyle name="Normal 2 5 5 2 2" xfId="22769"/>
    <cellStyle name="Normal 2 5 5 2 2 2" xfId="22770"/>
    <cellStyle name="Normal 2 5 5 2 2 2 2" xfId="22771"/>
    <cellStyle name="Normal 2 5 5 2 2 3" xfId="22772"/>
    <cellStyle name="Normal 2 5 5 2 3" xfId="22773"/>
    <cellStyle name="Normal 2 5 5 2 3 2" xfId="22774"/>
    <cellStyle name="Normal 2 5 5 2 4" xfId="22775"/>
    <cellStyle name="Normal 2 5 5 3" xfId="22776"/>
    <cellStyle name="Normal 2 5 5 3 2" xfId="22777"/>
    <cellStyle name="Normal 2 5 5 3 2 2" xfId="22778"/>
    <cellStyle name="Normal 2 5 5 3 3" xfId="22779"/>
    <cellStyle name="Normal 2 5 5 4" xfId="22780"/>
    <cellStyle name="Normal 2 5 5 4 2" xfId="22781"/>
    <cellStyle name="Normal 2 5 5 5" xfId="22782"/>
    <cellStyle name="Normal 2 5 6" xfId="22783"/>
    <cellStyle name="Normal 2 5 6 2" xfId="22784"/>
    <cellStyle name="Normal 2 5 6 2 2" xfId="22785"/>
    <cellStyle name="Normal 2 5 6 2 2 2" xfId="22786"/>
    <cellStyle name="Normal 2 5 6 2 3" xfId="22787"/>
    <cellStyle name="Normal 2 5 6 3" xfId="22788"/>
    <cellStyle name="Normal 2 5 6 3 2" xfId="22789"/>
    <cellStyle name="Normal 2 5 6 4" xfId="22790"/>
    <cellStyle name="Normal 2 5 7" xfId="22791"/>
    <cellStyle name="Normal 2 5 7 2" xfId="22792"/>
    <cellStyle name="Normal 2 5 7 2 2" xfId="22793"/>
    <cellStyle name="Normal 2 5 7 3" xfId="22794"/>
    <cellStyle name="Normal 2 5 8" xfId="22795"/>
    <cellStyle name="Normal 2 5 8 2" xfId="22796"/>
    <cellStyle name="Normal 2 5 9" xfId="22797"/>
    <cellStyle name="Normal 2 6" xfId="4692"/>
    <cellStyle name="Normal 2 6 2" xfId="22799"/>
    <cellStyle name="Normal 2 6 2 2" xfId="22800"/>
    <cellStyle name="Normal 2 6 2 2 2" xfId="22801"/>
    <cellStyle name="Normal 2 6 2 2 2 2" xfId="22802"/>
    <cellStyle name="Normal 2 6 2 2 3" xfId="22803"/>
    <cellStyle name="Normal 2 6 2 3" xfId="22804"/>
    <cellStyle name="Normal 2 6 2 3 2" xfId="22805"/>
    <cellStyle name="Normal 2 6 2 4" xfId="22806"/>
    <cellStyle name="Normal 2 6 3" xfId="22807"/>
    <cellStyle name="Normal 2 6 3 2" xfId="22808"/>
    <cellStyle name="Normal 2 6 3 2 2" xfId="22809"/>
    <cellStyle name="Normal 2 6 3 3" xfId="22810"/>
    <cellStyle name="Normal 2 6 4" xfId="22811"/>
    <cellStyle name="Normal 2 6 4 2" xfId="22812"/>
    <cellStyle name="Normal 2 6 5" xfId="22813"/>
    <cellStyle name="Normal 2 6 6" xfId="22798"/>
    <cellStyle name="Normal 2 7" xfId="4693"/>
    <cellStyle name="Normal 2 7 2" xfId="9285"/>
    <cellStyle name="Normal 2 8" xfId="4694"/>
    <cellStyle name="Normal 2 8 2" xfId="22815"/>
    <cellStyle name="Normal 2 8 2 2" xfId="22816"/>
    <cellStyle name="Normal 2 8 2 2 2" xfId="22817"/>
    <cellStyle name="Normal 2 8 2 2 2 2" xfId="22818"/>
    <cellStyle name="Normal 2 8 2 2 3" xfId="22819"/>
    <cellStyle name="Normal 2 8 2 3" xfId="22820"/>
    <cellStyle name="Normal 2 8 2 3 2" xfId="22821"/>
    <cellStyle name="Normal 2 8 2 4" xfId="22822"/>
    <cellStyle name="Normal 2 8 3" xfId="22823"/>
    <cellStyle name="Normal 2 8 3 2" xfId="22824"/>
    <cellStyle name="Normal 2 8 3 2 2" xfId="22825"/>
    <cellStyle name="Normal 2 8 3 3" xfId="22826"/>
    <cellStyle name="Normal 2 8 4" xfId="22827"/>
    <cellStyle name="Normal 2 8 4 2" xfId="22828"/>
    <cellStyle name="Normal 2 8 5" xfId="22829"/>
    <cellStyle name="Normal 2 8 6" xfId="22814"/>
    <cellStyle name="Normal 2 9" xfId="4695"/>
    <cellStyle name="Normal 2 9 2" xfId="22831"/>
    <cellStyle name="Normal 2 9 2 2" xfId="22832"/>
    <cellStyle name="Normal 2 9 2 2 2" xfId="22833"/>
    <cellStyle name="Normal 2 9 2 2 2 2" xfId="22834"/>
    <cellStyle name="Normal 2 9 2 2 3" xfId="22835"/>
    <cellStyle name="Normal 2 9 2 3" xfId="22836"/>
    <cellStyle name="Normal 2 9 2 3 2" xfId="22837"/>
    <cellStyle name="Normal 2 9 2 4" xfId="22838"/>
    <cellStyle name="Normal 2 9 3" xfId="22839"/>
    <cellStyle name="Normal 2 9 3 2" xfId="22840"/>
    <cellStyle name="Normal 2 9 3 2 2" xfId="22841"/>
    <cellStyle name="Normal 2 9 3 3" xfId="22842"/>
    <cellStyle name="Normal 2 9 4" xfId="22843"/>
    <cellStyle name="Normal 2 9 4 2" xfId="22844"/>
    <cellStyle name="Normal 2 9 5" xfId="22845"/>
    <cellStyle name="Normal 2 9 6" xfId="22830"/>
    <cellStyle name="Normal 20" xfId="542"/>
    <cellStyle name="Normal 20 2" xfId="543"/>
    <cellStyle name="Normal 20 2 2" xfId="22847"/>
    <cellStyle name="Normal 20 2 3" xfId="8293"/>
    <cellStyle name="Normal 20 3" xfId="8294"/>
    <cellStyle name="Normal 20 3 2" xfId="22848"/>
    <cellStyle name="Normal 20 4" xfId="22849"/>
    <cellStyle name="Normal 20 4 2" xfId="22850"/>
    <cellStyle name="Normal 20 4 2 2" xfId="22851"/>
    <cellStyle name="Normal 20 4 2 2 2" xfId="22852"/>
    <cellStyle name="Normal 20 4 2 3" xfId="22853"/>
    <cellStyle name="Normal 20 4 3" xfId="22854"/>
    <cellStyle name="Normal 20 4 3 2" xfId="22855"/>
    <cellStyle name="Normal 20 4 4" xfId="22856"/>
    <cellStyle name="Normal 20 5" xfId="22857"/>
    <cellStyle name="Normal 20 5 2" xfId="22858"/>
    <cellStyle name="Normal 20 5 2 2" xfId="22859"/>
    <cellStyle name="Normal 20 5 3" xfId="22860"/>
    <cellStyle name="Normal 20 6" xfId="22861"/>
    <cellStyle name="Normal 20 6 2" xfId="22862"/>
    <cellStyle name="Normal 20 7" xfId="22863"/>
    <cellStyle name="Normal 20 8" xfId="22846"/>
    <cellStyle name="Normal 20 9" xfId="4696"/>
    <cellStyle name="Normal 200" xfId="544"/>
    <cellStyle name="Normal 201" xfId="545"/>
    <cellStyle name="Normal 202" xfId="546"/>
    <cellStyle name="Normal 203" xfId="547"/>
    <cellStyle name="Normal 204" xfId="548"/>
    <cellStyle name="Normal 205" xfId="549"/>
    <cellStyle name="Normal 206" xfId="550"/>
    <cellStyle name="Normal 207" xfId="551"/>
    <cellStyle name="Normal 208" xfId="552"/>
    <cellStyle name="Normal 209" xfId="553"/>
    <cellStyle name="Normal 21" xfId="554"/>
    <cellStyle name="Normal 21 2" xfId="555"/>
    <cellStyle name="Normal 21 2 2" xfId="22865"/>
    <cellStyle name="Normal 21 2 3" xfId="8295"/>
    <cellStyle name="Normal 21 3" xfId="8296"/>
    <cellStyle name="Normal 21 3 2" xfId="22867"/>
    <cellStyle name="Normal 21 3 2 2" xfId="22868"/>
    <cellStyle name="Normal 21 3 2 2 2" xfId="22869"/>
    <cellStyle name="Normal 21 3 2 3" xfId="22870"/>
    <cellStyle name="Normal 21 3 3" xfId="22871"/>
    <cellStyle name="Normal 21 3 3 2" xfId="22872"/>
    <cellStyle name="Normal 21 3 4" xfId="22873"/>
    <cellStyle name="Normal 21 3 5" xfId="22866"/>
    <cellStyle name="Normal 21 4" xfId="22874"/>
    <cellStyle name="Normal 21 4 2" xfId="22875"/>
    <cellStyle name="Normal 21 4 2 2" xfId="22876"/>
    <cellStyle name="Normal 21 4 3" xfId="22877"/>
    <cellStyle name="Normal 21 5" xfId="22878"/>
    <cellStyle name="Normal 21 5 2" xfId="22879"/>
    <cellStyle name="Normal 21 6" xfId="22880"/>
    <cellStyle name="Normal 21 7" xfId="22864"/>
    <cellStyle name="Normal 21 8" xfId="4697"/>
    <cellStyle name="Normal 210" xfId="556"/>
    <cellStyle name="Normal 211" xfId="557"/>
    <cellStyle name="Normal 212" xfId="558"/>
    <cellStyle name="Normal 213" xfId="559"/>
    <cellStyle name="Normal 214" xfId="560"/>
    <cellStyle name="Normal 215" xfId="561"/>
    <cellStyle name="Normal 216" xfId="562"/>
    <cellStyle name="Normal 217" xfId="563"/>
    <cellStyle name="Normal 218" xfId="564"/>
    <cellStyle name="Normal 219" xfId="565"/>
    <cellStyle name="Normal 22" xfId="566"/>
    <cellStyle name="Normal 22 2" xfId="567"/>
    <cellStyle name="Normal 22 2 2" xfId="22883"/>
    <cellStyle name="Normal 22 2 2 2" xfId="22884"/>
    <cellStyle name="Normal 22 2 2 2 2" xfId="22885"/>
    <cellStyle name="Normal 22 2 2 3" xfId="22886"/>
    <cellStyle name="Normal 22 2 2 4" xfId="33047"/>
    <cellStyle name="Normal 22 2 3" xfId="22887"/>
    <cellStyle name="Normal 22 2 3 2" xfId="22888"/>
    <cellStyle name="Normal 22 2 4" xfId="22889"/>
    <cellStyle name="Normal 22 2 5" xfId="22890"/>
    <cellStyle name="Normal 22 2 6" xfId="22882"/>
    <cellStyle name="Normal 22 2 7" xfId="8297"/>
    <cellStyle name="Normal 22 3" xfId="8298"/>
    <cellStyle name="Normal 22 3 2" xfId="22892"/>
    <cellStyle name="Normal 22 3 2 2" xfId="22893"/>
    <cellStyle name="Normal 22 3 3" xfId="22894"/>
    <cellStyle name="Normal 22 3 4" xfId="22895"/>
    <cellStyle name="Normal 22 3 5" xfId="22891"/>
    <cellStyle name="Normal 22 4" xfId="22896"/>
    <cellStyle name="Normal 22 4 2" xfId="22897"/>
    <cellStyle name="Normal 22 5" xfId="22898"/>
    <cellStyle name="Normal 22 6" xfId="22899"/>
    <cellStyle name="Normal 22 7" xfId="22881"/>
    <cellStyle name="Normal 22 8" xfId="4698"/>
    <cellStyle name="Normal 220" xfId="568"/>
    <cellStyle name="Normal 221" xfId="569"/>
    <cellStyle name="Normal 222" xfId="570"/>
    <cellStyle name="Normal 223" xfId="571"/>
    <cellStyle name="Normal 224" xfId="572"/>
    <cellStyle name="Normal 225" xfId="573"/>
    <cellStyle name="Normal 226" xfId="574"/>
    <cellStyle name="Normal 227" xfId="575"/>
    <cellStyle name="Normal 228" xfId="576"/>
    <cellStyle name="Normal 229" xfId="577"/>
    <cellStyle name="Normal 23" xfId="578"/>
    <cellStyle name="Normal 23 2" xfId="579"/>
    <cellStyle name="Normal 23 2 2" xfId="22901"/>
    <cellStyle name="Normal 23 2 3" xfId="8299"/>
    <cellStyle name="Normal 23 3" xfId="8300"/>
    <cellStyle name="Normal 23 3 2" xfId="22902"/>
    <cellStyle name="Normal 23 4" xfId="22900"/>
    <cellStyle name="Normal 23 5" xfId="4699"/>
    <cellStyle name="Normal 230" xfId="580"/>
    <cellStyle name="Normal 231" xfId="581"/>
    <cellStyle name="Normal 232" xfId="582"/>
    <cellStyle name="Normal 233" xfId="583"/>
    <cellStyle name="Normal 234" xfId="584"/>
    <cellStyle name="Normal 235" xfId="585"/>
    <cellStyle name="Normal 236" xfId="586"/>
    <cellStyle name="Normal 237" xfId="587"/>
    <cellStyle name="Normal 238" xfId="588"/>
    <cellStyle name="Normal 239" xfId="589"/>
    <cellStyle name="Normal 24" xfId="590"/>
    <cellStyle name="Normal 24 10" xfId="8301"/>
    <cellStyle name="Normal 24 11" xfId="8302"/>
    <cellStyle name="Normal 24 12" xfId="8303"/>
    <cellStyle name="Normal 24 13" xfId="8304"/>
    <cellStyle name="Normal 24 14" xfId="8305"/>
    <cellStyle name="Normal 24 15" xfId="8306"/>
    <cellStyle name="Normal 24 16" xfId="22903"/>
    <cellStyle name="Normal 24 2" xfId="591"/>
    <cellStyle name="Normal 24 2 2" xfId="22905"/>
    <cellStyle name="Normal 24 2 2 2" xfId="22906"/>
    <cellStyle name="Normal 24 2 2 2 2" xfId="22907"/>
    <cellStyle name="Normal 24 2 2 3" xfId="22908"/>
    <cellStyle name="Normal 24 2 2 4" xfId="33048"/>
    <cellStyle name="Normal 24 2 3" xfId="22909"/>
    <cellStyle name="Normal 24 2 3 2" xfId="22910"/>
    <cellStyle name="Normal 24 2 4" xfId="22911"/>
    <cellStyle name="Normal 24 2 5" xfId="22912"/>
    <cellStyle name="Normal 24 2 6" xfId="22904"/>
    <cellStyle name="Normal 24 3" xfId="4700"/>
    <cellStyle name="Normal 24 3 2" xfId="22914"/>
    <cellStyle name="Normal 24 3 2 2" xfId="22915"/>
    <cellStyle name="Normal 24 3 3" xfId="22916"/>
    <cellStyle name="Normal 24 3 4" xfId="22913"/>
    <cellStyle name="Normal 24 4" xfId="8307"/>
    <cellStyle name="Normal 24 4 2" xfId="22918"/>
    <cellStyle name="Normal 24 4 3" xfId="22917"/>
    <cellStyle name="Normal 24 5" xfId="8308"/>
    <cellStyle name="Normal 24 6" xfId="8309"/>
    <cellStyle name="Normal 24 6 2" xfId="22919"/>
    <cellStyle name="Normal 24 7" xfId="8310"/>
    <cellStyle name="Normal 24 8" xfId="8311"/>
    <cellStyle name="Normal 24 9" xfId="8312"/>
    <cellStyle name="Normal 240" xfId="592"/>
    <cellStyle name="Normal 241" xfId="593"/>
    <cellStyle name="Normal 242" xfId="594"/>
    <cellStyle name="Normal 243" xfId="595"/>
    <cellStyle name="Normal 244" xfId="596"/>
    <cellStyle name="Normal 245" xfId="597"/>
    <cellStyle name="Normal 246" xfId="598"/>
    <cellStyle name="Normal 247" xfId="599"/>
    <cellStyle name="Normal 248" xfId="600"/>
    <cellStyle name="Normal 249" xfId="601"/>
    <cellStyle name="Normal 25" xfId="602"/>
    <cellStyle name="Normal 25 10" xfId="8313"/>
    <cellStyle name="Normal 25 11" xfId="8314"/>
    <cellStyle name="Normal 25 12" xfId="8315"/>
    <cellStyle name="Normal 25 13" xfId="8316"/>
    <cellStyle name="Normal 25 14" xfId="8317"/>
    <cellStyle name="Normal 25 15" xfId="8318"/>
    <cellStyle name="Normal 25 16" xfId="22920"/>
    <cellStyle name="Normal 25 2" xfId="603"/>
    <cellStyle name="Normal 25 2 2" xfId="22922"/>
    <cellStyle name="Normal 25 2 2 2" xfId="22923"/>
    <cellStyle name="Normal 25 2 2 2 2" xfId="22924"/>
    <cellStyle name="Normal 25 2 2 3" xfId="22925"/>
    <cellStyle name="Normal 25 2 2 4" xfId="33049"/>
    <cellStyle name="Normal 25 2 3" xfId="22926"/>
    <cellStyle name="Normal 25 2 3 2" xfId="22927"/>
    <cellStyle name="Normal 25 2 4" xfId="22928"/>
    <cellStyle name="Normal 25 2 5" xfId="22921"/>
    <cellStyle name="Normal 25 3" xfId="4701"/>
    <cellStyle name="Normal 25 3 2" xfId="22930"/>
    <cellStyle name="Normal 25 3 2 2" xfId="22931"/>
    <cellStyle name="Normal 25 3 3" xfId="22932"/>
    <cellStyle name="Normal 25 3 4" xfId="22929"/>
    <cellStyle name="Normal 25 4" xfId="8319"/>
    <cellStyle name="Normal 25 4 2" xfId="22934"/>
    <cellStyle name="Normal 25 4 3" xfId="22933"/>
    <cellStyle name="Normal 25 5" xfId="8320"/>
    <cellStyle name="Normal 25 5 2" xfId="22935"/>
    <cellStyle name="Normal 25 6" xfId="8321"/>
    <cellStyle name="Normal 25 6 2" xfId="22936"/>
    <cellStyle name="Normal 25 7" xfId="8322"/>
    <cellStyle name="Normal 25 8" xfId="8323"/>
    <cellStyle name="Normal 25 9" xfId="8324"/>
    <cellStyle name="Normal 250" xfId="604"/>
    <cellStyle name="Normal 251" xfId="605"/>
    <cellStyle name="Normal 252" xfId="606"/>
    <cellStyle name="Normal 253" xfId="607"/>
    <cellStyle name="Normal 254" xfId="608"/>
    <cellStyle name="Normal 255" xfId="609"/>
    <cellStyle name="Normal 256" xfId="610"/>
    <cellStyle name="Normal 257" xfId="611"/>
    <cellStyle name="Normal 258" xfId="612"/>
    <cellStyle name="Normal 259" xfId="613"/>
    <cellStyle name="Normal 26" xfId="614"/>
    <cellStyle name="Normal 26 10" xfId="8325"/>
    <cellStyle name="Normal 26 11" xfId="8326"/>
    <cellStyle name="Normal 26 12" xfId="8327"/>
    <cellStyle name="Normal 26 13" xfId="8328"/>
    <cellStyle name="Normal 26 14" xfId="8329"/>
    <cellStyle name="Normal 26 15" xfId="8330"/>
    <cellStyle name="Normal 26 16" xfId="22937"/>
    <cellStyle name="Normal 26 2" xfId="615"/>
    <cellStyle name="Normal 26 2 2" xfId="22939"/>
    <cellStyle name="Normal 26 2 2 2" xfId="22940"/>
    <cellStyle name="Normal 26 2 2 2 2" xfId="22941"/>
    <cellStyle name="Normal 26 2 2 3" xfId="22942"/>
    <cellStyle name="Normal 26 2 2 4" xfId="33050"/>
    <cellStyle name="Normal 26 2 3" xfId="22943"/>
    <cellStyle name="Normal 26 2 3 2" xfId="22944"/>
    <cellStyle name="Normal 26 2 4" xfId="22945"/>
    <cellStyle name="Normal 26 2 5" xfId="22938"/>
    <cellStyle name="Normal 26 3" xfId="4702"/>
    <cellStyle name="Normal 26 3 2" xfId="22947"/>
    <cellStyle name="Normal 26 3 2 2" xfId="22948"/>
    <cellStyle name="Normal 26 3 3" xfId="22949"/>
    <cellStyle name="Normal 26 3 4" xfId="22946"/>
    <cellStyle name="Normal 26 4" xfId="8331"/>
    <cellStyle name="Normal 26 4 2" xfId="22951"/>
    <cellStyle name="Normal 26 4 3" xfId="22950"/>
    <cellStyle name="Normal 26 5" xfId="8332"/>
    <cellStyle name="Normal 26 5 2" xfId="22952"/>
    <cellStyle name="Normal 26 6" xfId="8333"/>
    <cellStyle name="Normal 26 7" xfId="8334"/>
    <cellStyle name="Normal 26 8" xfId="8335"/>
    <cellStyle name="Normal 26 9" xfId="8336"/>
    <cellStyle name="Normal 260" xfId="616"/>
    <cellStyle name="Normal 261" xfId="617"/>
    <cellStyle name="Normal 262" xfId="618"/>
    <cellStyle name="Normal 263" xfId="619"/>
    <cellStyle name="Normal 264" xfId="620"/>
    <cellStyle name="Normal 265" xfId="621"/>
    <cellStyle name="Normal 266" xfId="622"/>
    <cellStyle name="Normal 267" xfId="623"/>
    <cellStyle name="Normal 268" xfId="624"/>
    <cellStyle name="Normal 269" xfId="625"/>
    <cellStyle name="Normal 27" xfId="626"/>
    <cellStyle name="Normal 27 10" xfId="4703"/>
    <cellStyle name="Normal 27 11" xfId="4704"/>
    <cellStyle name="Normal 27 12" xfId="4705"/>
    <cellStyle name="Normal 27 13" xfId="4706"/>
    <cellStyle name="Normal 27 14" xfId="4707"/>
    <cellStyle name="Normal 27 15" xfId="4708"/>
    <cellStyle name="Normal 27 16" xfId="22953"/>
    <cellStyle name="Normal 27 17" xfId="2042"/>
    <cellStyle name="Normal 27 2" xfId="627"/>
    <cellStyle name="Normal 27 2 2" xfId="33051"/>
    <cellStyle name="Normal 27 2 3" xfId="33032"/>
    <cellStyle name="Normal 27 2 4" xfId="4709"/>
    <cellStyle name="Normal 27 3" xfId="4710"/>
    <cellStyle name="Normal 27 4" xfId="4711"/>
    <cellStyle name="Normal 27 5" xfId="4712"/>
    <cellStyle name="Normal 27 6" xfId="4713"/>
    <cellStyle name="Normal 27 7" xfId="4714"/>
    <cellStyle name="Normal 27 8" xfId="4715"/>
    <cellStyle name="Normal 27 9" xfId="4716"/>
    <cellStyle name="Normal 270" xfId="628"/>
    <cellStyle name="Normal 271" xfId="629"/>
    <cellStyle name="Normal 272" xfId="630"/>
    <cellStyle name="Normal 273" xfId="631"/>
    <cellStyle name="Normal 274" xfId="632"/>
    <cellStyle name="Normal 275" xfId="633"/>
    <cellStyle name="Normal 276" xfId="634"/>
    <cellStyle name="Normal 277" xfId="635"/>
    <cellStyle name="Normal 278" xfId="636"/>
    <cellStyle name="Normal 279" xfId="637"/>
    <cellStyle name="Normal 28" xfId="638"/>
    <cellStyle name="Normal 28 10" xfId="8337"/>
    <cellStyle name="Normal 28 11" xfId="8338"/>
    <cellStyle name="Normal 28 12" xfId="8339"/>
    <cellStyle name="Normal 28 13" xfId="8340"/>
    <cellStyle name="Normal 28 2" xfId="639"/>
    <cellStyle name="Normal 28 2 2" xfId="33052"/>
    <cellStyle name="Normal 28 3" xfId="8341"/>
    <cellStyle name="Normal 28 4" xfId="8342"/>
    <cellStyle name="Normal 28 5" xfId="8343"/>
    <cellStyle name="Normal 28 6" xfId="8344"/>
    <cellStyle name="Normal 28 7" xfId="8345"/>
    <cellStyle name="Normal 28 8" xfId="8346"/>
    <cellStyle name="Normal 28 9" xfId="8347"/>
    <cellStyle name="Normal 280" xfId="640"/>
    <cellStyle name="Normal 281" xfId="641"/>
    <cellStyle name="Normal 282" xfId="642"/>
    <cellStyle name="Normal 283" xfId="643"/>
    <cellStyle name="Normal 284" xfId="644"/>
    <cellStyle name="Normal 285" xfId="645"/>
    <cellStyle name="Normal 286" xfId="646"/>
    <cellStyle name="Normal 287" xfId="647"/>
    <cellStyle name="Normal 288" xfId="648"/>
    <cellStyle name="Normal 289" xfId="649"/>
    <cellStyle name="Normal 29" xfId="650"/>
    <cellStyle name="Normal 29 10" xfId="8348"/>
    <cellStyle name="Normal 29 11" xfId="8349"/>
    <cellStyle name="Normal 29 12" xfId="8350"/>
    <cellStyle name="Normal 29 13" xfId="8351"/>
    <cellStyle name="Normal 29 14" xfId="22954"/>
    <cellStyle name="Normal 29 2" xfId="651"/>
    <cellStyle name="Normal 29 2 2" xfId="22956"/>
    <cellStyle name="Normal 29 2 2 2" xfId="22957"/>
    <cellStyle name="Normal 29 2 2 3" xfId="33053"/>
    <cellStyle name="Normal 29 2 3" xfId="22958"/>
    <cellStyle name="Normal 29 2 4" xfId="22955"/>
    <cellStyle name="Normal 29 3" xfId="8352"/>
    <cellStyle name="Normal 29 3 2" xfId="22960"/>
    <cellStyle name="Normal 29 3 3" xfId="22959"/>
    <cellStyle name="Normal 29 4" xfId="8353"/>
    <cellStyle name="Normal 29 4 2" xfId="22961"/>
    <cellStyle name="Normal 29 5" xfId="8354"/>
    <cellStyle name="Normal 29 6" xfId="8355"/>
    <cellStyle name="Normal 29 7" xfId="8356"/>
    <cellStyle name="Normal 29 8" xfId="8357"/>
    <cellStyle name="Normal 29 9" xfId="8358"/>
    <cellStyle name="Normal 290" xfId="652"/>
    <cellStyle name="Normal 291" xfId="653"/>
    <cellStyle name="Normal 292" xfId="654"/>
    <cellStyle name="Normal 293" xfId="655"/>
    <cellStyle name="Normal 294" xfId="656"/>
    <cellStyle name="Normal 295" xfId="657"/>
    <cellStyle name="Normal 296" xfId="658"/>
    <cellStyle name="Normal 297" xfId="659"/>
    <cellStyle name="Normal 298" xfId="660"/>
    <cellStyle name="Normal 299" xfId="661"/>
    <cellStyle name="Normal 3" xfId="662"/>
    <cellStyle name="Normal 3 10" xfId="8359"/>
    <cellStyle name="Normal 3 10 2" xfId="22963"/>
    <cellStyle name="Normal 3 10 2 2" xfId="22964"/>
    <cellStyle name="Normal 3 10 2 2 2" xfId="22965"/>
    <cellStyle name="Normal 3 10 2 2 2 2" xfId="22966"/>
    <cellStyle name="Normal 3 10 2 2 3" xfId="22967"/>
    <cellStyle name="Normal 3 10 2 3" xfId="22968"/>
    <cellStyle name="Normal 3 10 2 3 2" xfId="22969"/>
    <cellStyle name="Normal 3 10 2 4" xfId="22970"/>
    <cellStyle name="Normal 3 10 3" xfId="22971"/>
    <cellStyle name="Normal 3 10 3 2" xfId="22972"/>
    <cellStyle name="Normal 3 10 3 2 2" xfId="22973"/>
    <cellStyle name="Normal 3 10 3 3" xfId="22974"/>
    <cellStyle name="Normal 3 10 4" xfId="22975"/>
    <cellStyle name="Normal 3 10 4 2" xfId="22976"/>
    <cellStyle name="Normal 3 10 5" xfId="22977"/>
    <cellStyle name="Normal 3 10 6" xfId="22962"/>
    <cellStyle name="Normal 3 11" xfId="8360"/>
    <cellStyle name="Normal 3 11 2" xfId="22979"/>
    <cellStyle name="Normal 3 11 2 2" xfId="22980"/>
    <cellStyle name="Normal 3 11 2 2 2" xfId="22981"/>
    <cellStyle name="Normal 3 11 2 2 2 2" xfId="22982"/>
    <cellStyle name="Normal 3 11 2 2 3" xfId="22983"/>
    <cellStyle name="Normal 3 11 2 3" xfId="22984"/>
    <cellStyle name="Normal 3 11 2 3 2" xfId="22985"/>
    <cellStyle name="Normal 3 11 2 4" xfId="22986"/>
    <cellStyle name="Normal 3 11 3" xfId="22987"/>
    <cellStyle name="Normal 3 11 3 2" xfId="22988"/>
    <cellStyle name="Normal 3 11 3 2 2" xfId="22989"/>
    <cellStyle name="Normal 3 11 3 3" xfId="22990"/>
    <cellStyle name="Normal 3 11 4" xfId="22991"/>
    <cellStyle name="Normal 3 11 4 2" xfId="22992"/>
    <cellStyle name="Normal 3 11 5" xfId="22993"/>
    <cellStyle name="Normal 3 11 6" xfId="22978"/>
    <cellStyle name="Normal 3 12" xfId="8361"/>
    <cellStyle name="Normal 3 12 2" xfId="22995"/>
    <cellStyle name="Normal 3 12 2 2" xfId="22996"/>
    <cellStyle name="Normal 3 12 2 2 2" xfId="22997"/>
    <cellStyle name="Normal 3 12 2 2 2 2" xfId="22998"/>
    <cellStyle name="Normal 3 12 2 2 3" xfId="22999"/>
    <cellStyle name="Normal 3 12 2 3" xfId="23000"/>
    <cellStyle name="Normal 3 12 2 3 2" xfId="23001"/>
    <cellStyle name="Normal 3 12 2 4" xfId="23002"/>
    <cellStyle name="Normal 3 12 3" xfId="23003"/>
    <cellStyle name="Normal 3 12 3 2" xfId="23004"/>
    <cellStyle name="Normal 3 12 3 2 2" xfId="23005"/>
    <cellStyle name="Normal 3 12 3 3" xfId="23006"/>
    <cellStyle name="Normal 3 12 4" xfId="23007"/>
    <cellStyle name="Normal 3 12 4 2" xfId="23008"/>
    <cellStyle name="Normal 3 12 5" xfId="23009"/>
    <cellStyle name="Normal 3 12 6" xfId="22994"/>
    <cellStyle name="Normal 3 13" xfId="8362"/>
    <cellStyle name="Normal 3 13 2" xfId="23010"/>
    <cellStyle name="Normal 3 14" xfId="8363"/>
    <cellStyle name="Normal 3 15" xfId="8364"/>
    <cellStyle name="Normal 3 16" xfId="8365"/>
    <cellStyle name="Normal 3 17" xfId="8366"/>
    <cellStyle name="Normal 3 18" xfId="8367"/>
    <cellStyle name="Normal 3 19" xfId="8368"/>
    <cellStyle name="Normal 3 2" xfId="663"/>
    <cellStyle name="Normal 3 2 10" xfId="23012"/>
    <cellStyle name="Normal 3 2 11" xfId="23013"/>
    <cellStyle name="Normal 3 2 12" xfId="23011"/>
    <cellStyle name="Normal 3 2 2" xfId="4717"/>
    <cellStyle name="Normal 3 2 2 2" xfId="23015"/>
    <cellStyle name="Normal 3 2 2 2 2" xfId="23016"/>
    <cellStyle name="Normal 3 2 2 2 2 2" xfId="23017"/>
    <cellStyle name="Normal 3 2 2 2 2 2 2" xfId="23018"/>
    <cellStyle name="Normal 3 2 2 2 2 3" xfId="23019"/>
    <cellStyle name="Normal 3 2 2 2 3" xfId="23020"/>
    <cellStyle name="Normal 3 2 2 2 3 2" xfId="23021"/>
    <cellStyle name="Normal 3 2 2 2 4" xfId="23022"/>
    <cellStyle name="Normal 3 2 2 3" xfId="23023"/>
    <cellStyle name="Normal 3 2 2 3 2" xfId="23024"/>
    <cellStyle name="Normal 3 2 2 3 2 2" xfId="23025"/>
    <cellStyle name="Normal 3 2 2 3 3" xfId="23026"/>
    <cellStyle name="Normal 3 2 2 4" xfId="23027"/>
    <cellStyle name="Normal 3 2 2 4 2" xfId="23028"/>
    <cellStyle name="Normal 3 2 2 5" xfId="23029"/>
    <cellStyle name="Normal 3 2 2 6" xfId="23014"/>
    <cellStyle name="Normal 3 2 2 7" xfId="33042"/>
    <cellStyle name="Normal 3 2 3" xfId="23030"/>
    <cellStyle name="Normal 3 2 3 2" xfId="23031"/>
    <cellStyle name="Normal 3 2 3 2 2" xfId="23032"/>
    <cellStyle name="Normal 3 2 3 2 2 2" xfId="23033"/>
    <cellStyle name="Normal 3 2 3 2 2 2 2" xfId="23034"/>
    <cellStyle name="Normal 3 2 3 2 2 3" xfId="23035"/>
    <cellStyle name="Normal 3 2 3 2 3" xfId="23036"/>
    <cellStyle name="Normal 3 2 3 2 3 2" xfId="23037"/>
    <cellStyle name="Normal 3 2 3 2 4" xfId="23038"/>
    <cellStyle name="Normal 3 2 3 3" xfId="23039"/>
    <cellStyle name="Normal 3 2 3 3 2" xfId="23040"/>
    <cellStyle name="Normal 3 2 3 3 2 2" xfId="23041"/>
    <cellStyle name="Normal 3 2 3 3 3" xfId="23042"/>
    <cellStyle name="Normal 3 2 3 4" xfId="23043"/>
    <cellStyle name="Normal 3 2 3 4 2" xfId="23044"/>
    <cellStyle name="Normal 3 2 3 5" xfId="23045"/>
    <cellStyle name="Normal 3 2 4" xfId="23046"/>
    <cellStyle name="Normal 3 2 4 2" xfId="23047"/>
    <cellStyle name="Normal 3 2 4 2 2" xfId="23048"/>
    <cellStyle name="Normal 3 2 4 2 2 2" xfId="23049"/>
    <cellStyle name="Normal 3 2 4 2 2 2 2" xfId="23050"/>
    <cellStyle name="Normal 3 2 4 2 2 3" xfId="23051"/>
    <cellStyle name="Normal 3 2 4 2 3" xfId="23052"/>
    <cellStyle name="Normal 3 2 4 2 3 2" xfId="23053"/>
    <cellStyle name="Normal 3 2 4 2 4" xfId="23054"/>
    <cellStyle name="Normal 3 2 4 3" xfId="23055"/>
    <cellStyle name="Normal 3 2 4 3 2" xfId="23056"/>
    <cellStyle name="Normal 3 2 4 3 2 2" xfId="23057"/>
    <cellStyle name="Normal 3 2 4 3 3" xfId="23058"/>
    <cellStyle name="Normal 3 2 4 4" xfId="23059"/>
    <cellStyle name="Normal 3 2 4 4 2" xfId="23060"/>
    <cellStyle name="Normal 3 2 4 5" xfId="23061"/>
    <cellStyle name="Normal 3 2 5" xfId="23062"/>
    <cellStyle name="Normal 3 2 5 2" xfId="23063"/>
    <cellStyle name="Normal 3 2 5 2 2" xfId="23064"/>
    <cellStyle name="Normal 3 2 5 2 2 2" xfId="23065"/>
    <cellStyle name="Normal 3 2 5 2 2 2 2" xfId="23066"/>
    <cellStyle name="Normal 3 2 5 2 2 3" xfId="23067"/>
    <cellStyle name="Normal 3 2 5 2 3" xfId="23068"/>
    <cellStyle name="Normal 3 2 5 2 3 2" xfId="23069"/>
    <cellStyle name="Normal 3 2 5 2 4" xfId="23070"/>
    <cellStyle name="Normal 3 2 5 3" xfId="23071"/>
    <cellStyle name="Normal 3 2 5 3 2" xfId="23072"/>
    <cellStyle name="Normal 3 2 5 3 2 2" xfId="23073"/>
    <cellStyle name="Normal 3 2 5 3 3" xfId="23074"/>
    <cellStyle name="Normal 3 2 5 4" xfId="23075"/>
    <cellStyle name="Normal 3 2 5 4 2" xfId="23076"/>
    <cellStyle name="Normal 3 2 5 5" xfId="23077"/>
    <cellStyle name="Normal 3 2 6" xfId="23078"/>
    <cellStyle name="Normal 3 2 6 2" xfId="23079"/>
    <cellStyle name="Normal 3 2 6 2 2" xfId="23080"/>
    <cellStyle name="Normal 3 2 6 2 2 2" xfId="23081"/>
    <cellStyle name="Normal 3 2 6 2 2 2 2" xfId="23082"/>
    <cellStyle name="Normal 3 2 6 2 2 3" xfId="23083"/>
    <cellStyle name="Normal 3 2 6 2 3" xfId="23084"/>
    <cellStyle name="Normal 3 2 6 2 3 2" xfId="23085"/>
    <cellStyle name="Normal 3 2 6 2 4" xfId="23086"/>
    <cellStyle name="Normal 3 2 6 3" xfId="23087"/>
    <cellStyle name="Normal 3 2 6 3 2" xfId="23088"/>
    <cellStyle name="Normal 3 2 6 3 2 2" xfId="23089"/>
    <cellStyle name="Normal 3 2 6 3 3" xfId="23090"/>
    <cellStyle name="Normal 3 2 6 4" xfId="23091"/>
    <cellStyle name="Normal 3 2 6 4 2" xfId="23092"/>
    <cellStyle name="Normal 3 2 6 5" xfId="23093"/>
    <cellStyle name="Normal 3 2 7" xfId="23094"/>
    <cellStyle name="Normal 3 2 7 2" xfId="23095"/>
    <cellStyle name="Normal 3 2 7 2 2" xfId="23096"/>
    <cellStyle name="Normal 3 2 7 2 2 2" xfId="23097"/>
    <cellStyle name="Normal 3 2 7 2 3" xfId="23098"/>
    <cellStyle name="Normal 3 2 7 3" xfId="23099"/>
    <cellStyle name="Normal 3 2 7 3 2" xfId="23100"/>
    <cellStyle name="Normal 3 2 7 4" xfId="23101"/>
    <cellStyle name="Normal 3 2 8" xfId="23102"/>
    <cellStyle name="Normal 3 2 8 2" xfId="23103"/>
    <cellStyle name="Normal 3 2 8 2 2" xfId="23104"/>
    <cellStyle name="Normal 3 2 8 3" xfId="23105"/>
    <cellStyle name="Normal 3 2 9" xfId="23106"/>
    <cellStyle name="Normal 3 2 9 2" xfId="23107"/>
    <cellStyle name="Normal 3 20" xfId="8369"/>
    <cellStyle name="Normal 3 21" xfId="8370"/>
    <cellStyle name="Normal 3 22" xfId="8371"/>
    <cellStyle name="Normal 3 23" xfId="8372"/>
    <cellStyle name="Normal 3 24" xfId="8373"/>
    <cellStyle name="Normal 3 25" xfId="8374"/>
    <cellStyle name="Normal 3 26" xfId="8375"/>
    <cellStyle name="Normal 3 27" xfId="32973"/>
    <cellStyle name="Normal 3 28" xfId="2165"/>
    <cellStyle name="Normal 3 3" xfId="2357"/>
    <cellStyle name="Normal 3 3 2" xfId="2683"/>
    <cellStyle name="Normal 3 3 2 2" xfId="23108"/>
    <cellStyle name="Normal 3 3 2 2 2" xfId="23109"/>
    <cellStyle name="Normal 3 3 2 2 2 2" xfId="23110"/>
    <cellStyle name="Normal 3 3 2 2 2 2 2" xfId="23111"/>
    <cellStyle name="Normal 3 3 2 2 2 3" xfId="23112"/>
    <cellStyle name="Normal 3 3 2 2 3" xfId="23113"/>
    <cellStyle name="Normal 3 3 2 2 3 2" xfId="23114"/>
    <cellStyle name="Normal 3 3 2 2 4" xfId="23115"/>
    <cellStyle name="Normal 3 3 2 3" xfId="23116"/>
    <cellStyle name="Normal 3 3 2 3 2" xfId="23117"/>
    <cellStyle name="Normal 3 3 2 3 2 2" xfId="23118"/>
    <cellStyle name="Normal 3 3 2 3 3" xfId="23119"/>
    <cellStyle name="Normal 3 3 2 4" xfId="23120"/>
    <cellStyle name="Normal 3 3 2 4 2" xfId="23121"/>
    <cellStyle name="Normal 3 3 2 5" xfId="23122"/>
    <cellStyle name="Normal 3 3 3" xfId="4718"/>
    <cellStyle name="Normal 3 3 3 2" xfId="23124"/>
    <cellStyle name="Normal 3 3 3 2 2" xfId="23125"/>
    <cellStyle name="Normal 3 3 3 2 2 2" xfId="23126"/>
    <cellStyle name="Normal 3 3 3 2 2 2 2" xfId="23127"/>
    <cellStyle name="Normal 3 3 3 2 2 3" xfId="23128"/>
    <cellStyle name="Normal 3 3 3 2 3" xfId="23129"/>
    <cellStyle name="Normal 3 3 3 2 3 2" xfId="23130"/>
    <cellStyle name="Normal 3 3 3 2 4" xfId="23131"/>
    <cellStyle name="Normal 3 3 3 3" xfId="23132"/>
    <cellStyle name="Normal 3 3 3 3 2" xfId="23133"/>
    <cellStyle name="Normal 3 3 3 3 2 2" xfId="23134"/>
    <cellStyle name="Normal 3 3 3 3 3" xfId="23135"/>
    <cellStyle name="Normal 3 3 3 4" xfId="23136"/>
    <cellStyle name="Normal 3 3 3 4 2" xfId="23137"/>
    <cellStyle name="Normal 3 3 3 5" xfId="23138"/>
    <cellStyle name="Normal 3 3 3 6" xfId="23123"/>
    <cellStyle name="Normal 3 3 4" xfId="23139"/>
    <cellStyle name="Normal 3 3 4 2" xfId="23140"/>
    <cellStyle name="Normal 3 3 4 2 2" xfId="23141"/>
    <cellStyle name="Normal 3 3 4 2 2 2" xfId="23142"/>
    <cellStyle name="Normal 3 3 4 2 2 2 2" xfId="23143"/>
    <cellStyle name="Normal 3 3 4 2 2 3" xfId="23144"/>
    <cellStyle name="Normal 3 3 4 2 3" xfId="23145"/>
    <cellStyle name="Normal 3 3 4 2 3 2" xfId="23146"/>
    <cellStyle name="Normal 3 3 4 2 4" xfId="23147"/>
    <cellStyle name="Normal 3 3 4 3" xfId="23148"/>
    <cellStyle name="Normal 3 3 4 3 2" xfId="23149"/>
    <cellStyle name="Normal 3 3 4 3 2 2" xfId="23150"/>
    <cellStyle name="Normal 3 3 4 3 3" xfId="23151"/>
    <cellStyle name="Normal 3 3 4 4" xfId="23152"/>
    <cellStyle name="Normal 3 3 4 4 2" xfId="23153"/>
    <cellStyle name="Normal 3 3 4 5" xfId="23154"/>
    <cellStyle name="Normal 3 3 5" xfId="23155"/>
    <cellStyle name="Normal 3 3 5 2" xfId="23156"/>
    <cellStyle name="Normal 3 3 5 2 2" xfId="23157"/>
    <cellStyle name="Normal 3 3 5 2 2 2" xfId="23158"/>
    <cellStyle name="Normal 3 3 5 2 3" xfId="23159"/>
    <cellStyle name="Normal 3 3 5 3" xfId="23160"/>
    <cellStyle name="Normal 3 3 5 3 2" xfId="23161"/>
    <cellStyle name="Normal 3 3 5 4" xfId="23162"/>
    <cellStyle name="Normal 3 3 6" xfId="23163"/>
    <cellStyle name="Normal 3 3 6 2" xfId="23164"/>
    <cellStyle name="Normal 3 3 6 2 2" xfId="23165"/>
    <cellStyle name="Normal 3 3 6 3" xfId="23166"/>
    <cellStyle name="Normal 3 3 7" xfId="23167"/>
    <cellStyle name="Normal 3 3 7 2" xfId="23168"/>
    <cellStyle name="Normal 3 3 8" xfId="23169"/>
    <cellStyle name="Normal 3 3 8 2" xfId="23170"/>
    <cellStyle name="Normal 3 3 9" xfId="23171"/>
    <cellStyle name="Normal 3 4" xfId="2656"/>
    <cellStyle name="Normal 3 4 2" xfId="4719"/>
    <cellStyle name="Normal 3 4 2 2" xfId="23173"/>
    <cellStyle name="Normal 3 4 2 2 2" xfId="23174"/>
    <cellStyle name="Normal 3 4 2 2 2 2" xfId="23175"/>
    <cellStyle name="Normal 3 4 2 2 3" xfId="23176"/>
    <cellStyle name="Normal 3 4 2 3" xfId="23177"/>
    <cellStyle name="Normal 3 4 2 3 2" xfId="23178"/>
    <cellStyle name="Normal 3 4 2 4" xfId="23179"/>
    <cellStyle name="Normal 3 4 2 5" xfId="23172"/>
    <cellStyle name="Normal 3 4 3" xfId="23180"/>
    <cellStyle name="Normal 3 4 3 2" xfId="23181"/>
    <cellStyle name="Normal 3 4 3 2 2" xfId="23182"/>
    <cellStyle name="Normal 3 4 3 3" xfId="23183"/>
    <cellStyle name="Normal 3 4 4" xfId="23184"/>
    <cellStyle name="Normal 3 4 4 2" xfId="23185"/>
    <cellStyle name="Normal 3 4 5" xfId="23186"/>
    <cellStyle name="Normal 3 5" xfId="4720"/>
    <cellStyle name="Normal 3 5 2" xfId="23188"/>
    <cellStyle name="Normal 3 5 2 2" xfId="23189"/>
    <cellStyle name="Normal 3 5 2 2 2" xfId="23190"/>
    <cellStyle name="Normal 3 5 2 2 2 2" xfId="23191"/>
    <cellStyle name="Normal 3 5 2 2 3" xfId="23192"/>
    <cellStyle name="Normal 3 5 2 3" xfId="23193"/>
    <cellStyle name="Normal 3 5 2 3 2" xfId="23194"/>
    <cellStyle name="Normal 3 5 2 4" xfId="23195"/>
    <cellStyle name="Normal 3 5 3" xfId="23196"/>
    <cellStyle name="Normal 3 5 3 2" xfId="23197"/>
    <cellStyle name="Normal 3 5 3 2 2" xfId="23198"/>
    <cellStyle name="Normal 3 5 3 3" xfId="23199"/>
    <cellStyle name="Normal 3 5 4" xfId="23200"/>
    <cellStyle name="Normal 3 5 4 2" xfId="23201"/>
    <cellStyle name="Normal 3 5 5" xfId="23202"/>
    <cellStyle name="Normal 3 5 6" xfId="23187"/>
    <cellStyle name="Normal 3 6" xfId="4721"/>
    <cellStyle name="Normal 3 6 2" xfId="23204"/>
    <cellStyle name="Normal 3 6 2 2" xfId="23205"/>
    <cellStyle name="Normal 3 6 2 2 2" xfId="23206"/>
    <cellStyle name="Normal 3 6 2 2 2 2" xfId="23207"/>
    <cellStyle name="Normal 3 6 2 2 3" xfId="23208"/>
    <cellStyle name="Normal 3 6 2 3" xfId="23209"/>
    <cellStyle name="Normal 3 6 2 3 2" xfId="23210"/>
    <cellStyle name="Normal 3 6 2 4" xfId="23211"/>
    <cellStyle name="Normal 3 6 3" xfId="23212"/>
    <cellStyle name="Normal 3 6 3 2" xfId="23213"/>
    <cellStyle name="Normal 3 6 3 2 2" xfId="23214"/>
    <cellStyle name="Normal 3 6 3 3" xfId="23215"/>
    <cellStyle name="Normal 3 6 4" xfId="23216"/>
    <cellStyle name="Normal 3 6 4 2" xfId="23217"/>
    <cellStyle name="Normal 3 6 5" xfId="23218"/>
    <cellStyle name="Normal 3 6 6" xfId="23203"/>
    <cellStyle name="Normal 3 7" xfId="8376"/>
    <cellStyle name="Normal 3 7 2" xfId="23220"/>
    <cellStyle name="Normal 3 7 2 2" xfId="23221"/>
    <cellStyle name="Normal 3 7 2 2 2" xfId="23222"/>
    <cellStyle name="Normal 3 7 2 2 2 2" xfId="23223"/>
    <cellStyle name="Normal 3 7 2 2 3" xfId="23224"/>
    <cellStyle name="Normal 3 7 2 3" xfId="23225"/>
    <cellStyle name="Normal 3 7 2 3 2" xfId="23226"/>
    <cellStyle name="Normal 3 7 2 4" xfId="23227"/>
    <cellStyle name="Normal 3 7 3" xfId="23228"/>
    <cellStyle name="Normal 3 7 3 2" xfId="23229"/>
    <cellStyle name="Normal 3 7 3 2 2" xfId="23230"/>
    <cellStyle name="Normal 3 7 3 3" xfId="23231"/>
    <cellStyle name="Normal 3 7 4" xfId="23232"/>
    <cellStyle name="Normal 3 7 4 2" xfId="23233"/>
    <cellStyle name="Normal 3 7 5" xfId="23234"/>
    <cellStyle name="Normal 3 7 6" xfId="23219"/>
    <cellStyle name="Normal 3 8" xfId="8377"/>
    <cellStyle name="Normal 3 8 2" xfId="23236"/>
    <cellStyle name="Normal 3 8 2 2" xfId="23237"/>
    <cellStyle name="Normal 3 8 2 2 2" xfId="23238"/>
    <cellStyle name="Normal 3 8 2 2 2 2" xfId="23239"/>
    <cellStyle name="Normal 3 8 2 2 3" xfId="23240"/>
    <cellStyle name="Normal 3 8 2 3" xfId="23241"/>
    <cellStyle name="Normal 3 8 2 3 2" xfId="23242"/>
    <cellStyle name="Normal 3 8 2 4" xfId="23243"/>
    <cellStyle name="Normal 3 8 3" xfId="23244"/>
    <cellStyle name="Normal 3 8 3 2" xfId="23245"/>
    <cellStyle name="Normal 3 8 3 2 2" xfId="23246"/>
    <cellStyle name="Normal 3 8 3 3" xfId="23247"/>
    <cellStyle name="Normal 3 8 4" xfId="23248"/>
    <cellStyle name="Normal 3 8 4 2" xfId="23249"/>
    <cellStyle name="Normal 3 8 5" xfId="23250"/>
    <cellStyle name="Normal 3 8 6" xfId="23235"/>
    <cellStyle name="Normal 3 9" xfId="8378"/>
    <cellStyle name="Normal 3 9 2" xfId="23252"/>
    <cellStyle name="Normal 3 9 2 2" xfId="23253"/>
    <cellStyle name="Normal 3 9 2 2 2" xfId="23254"/>
    <cellStyle name="Normal 3 9 2 2 2 2" xfId="23255"/>
    <cellStyle name="Normal 3 9 2 2 3" xfId="23256"/>
    <cellStyle name="Normal 3 9 2 3" xfId="23257"/>
    <cellStyle name="Normal 3 9 2 3 2" xfId="23258"/>
    <cellStyle name="Normal 3 9 2 4" xfId="23259"/>
    <cellStyle name="Normal 3 9 3" xfId="23260"/>
    <cellStyle name="Normal 3 9 3 2" xfId="23261"/>
    <cellStyle name="Normal 3 9 3 2 2" xfId="23262"/>
    <cellStyle name="Normal 3 9 3 3" xfId="23263"/>
    <cellStyle name="Normal 3 9 4" xfId="23264"/>
    <cellStyle name="Normal 3 9 4 2" xfId="23265"/>
    <cellStyle name="Normal 3 9 5" xfId="23266"/>
    <cellStyle name="Normal 3 9 6" xfId="23251"/>
    <cellStyle name="Normal 30" xfId="664"/>
    <cellStyle name="Normal 30 10" xfId="4722"/>
    <cellStyle name="Normal 30 11" xfId="4723"/>
    <cellStyle name="Normal 30 12" xfId="4724"/>
    <cellStyle name="Normal 30 13" xfId="4725"/>
    <cellStyle name="Normal 30 14" xfId="4726"/>
    <cellStyle name="Normal 30 15" xfId="23267"/>
    <cellStyle name="Normal 30 16" xfId="32994"/>
    <cellStyle name="Normal 30 17" xfId="8379"/>
    <cellStyle name="Normal 30 2" xfId="665"/>
    <cellStyle name="Normal 30 2 2" xfId="23269"/>
    <cellStyle name="Normal 30 2 2 2" xfId="23270"/>
    <cellStyle name="Normal 30 2 2 3" xfId="33054"/>
    <cellStyle name="Normal 30 2 3" xfId="23271"/>
    <cellStyle name="Normal 30 2 4" xfId="23268"/>
    <cellStyle name="Normal 30 2 5" xfId="33033"/>
    <cellStyle name="Normal 30 2 6" xfId="4727"/>
    <cellStyle name="Normal 30 3" xfId="4728"/>
    <cellStyle name="Normal 30 3 2" xfId="23273"/>
    <cellStyle name="Normal 30 3 3" xfId="23272"/>
    <cellStyle name="Normal 30 4" xfId="4729"/>
    <cellStyle name="Normal 30 4 2" xfId="23274"/>
    <cellStyle name="Normal 30 5" xfId="4730"/>
    <cellStyle name="Normal 30 6" xfId="4731"/>
    <cellStyle name="Normal 30 7" xfId="4732"/>
    <cellStyle name="Normal 30 8" xfId="4733"/>
    <cellStyle name="Normal 30 9" xfId="4734"/>
    <cellStyle name="Normal 300" xfId="666"/>
    <cellStyle name="Normal 301" xfId="667"/>
    <cellStyle name="Normal 302" xfId="668"/>
    <cellStyle name="Normal 303" xfId="669"/>
    <cellStyle name="Normal 304" xfId="670"/>
    <cellStyle name="Normal 305" xfId="671"/>
    <cellStyle name="Normal 306" xfId="672"/>
    <cellStyle name="Normal 307" xfId="673"/>
    <cellStyle name="Normal 308" xfId="674"/>
    <cellStyle name="Normal 309" xfId="675"/>
    <cellStyle name="Normal 31" xfId="676"/>
    <cellStyle name="Normal 31 2" xfId="677"/>
    <cellStyle name="Normal 31 2 2" xfId="23277"/>
    <cellStyle name="Normal 31 2 2 2" xfId="23278"/>
    <cellStyle name="Normal 31 2 2 3" xfId="33055"/>
    <cellStyle name="Normal 31 2 3" xfId="23279"/>
    <cellStyle name="Normal 31 2 4" xfId="33034"/>
    <cellStyle name="Normal 31 2 5" xfId="23276"/>
    <cellStyle name="Normal 31 3" xfId="23280"/>
    <cellStyle name="Normal 31 3 2" xfId="23281"/>
    <cellStyle name="Normal 31 4" xfId="23282"/>
    <cellStyle name="Normal 31 5" xfId="23275"/>
    <cellStyle name="Normal 310" xfId="678"/>
    <cellStyle name="Normal 311" xfId="679"/>
    <cellStyle name="Normal 312" xfId="680"/>
    <cellStyle name="Normal 313" xfId="681"/>
    <cellStyle name="Normal 314" xfId="682"/>
    <cellStyle name="Normal 315" xfId="683"/>
    <cellStyle name="Normal 316" xfId="684"/>
    <cellStyle name="Normal 317" xfId="685"/>
    <cellStyle name="Normal 318" xfId="686"/>
    <cellStyle name="Normal 319" xfId="687"/>
    <cellStyle name="Normal 32" xfId="688"/>
    <cellStyle name="Normal 32 2" xfId="689"/>
    <cellStyle name="Normal 32 2 2" xfId="33056"/>
    <cellStyle name="Normal 32 3" xfId="8380"/>
    <cellStyle name="Normal 320" xfId="690"/>
    <cellStyle name="Normal 321" xfId="691"/>
    <cellStyle name="Normal 322" xfId="692"/>
    <cellStyle name="Normal 323" xfId="693"/>
    <cellStyle name="Normal 324" xfId="694"/>
    <cellStyle name="Normal 325" xfId="695"/>
    <cellStyle name="Normal 326" xfId="696"/>
    <cellStyle name="Normal 327" xfId="697"/>
    <cellStyle name="Normal 328" xfId="698"/>
    <cellStyle name="Normal 329" xfId="699"/>
    <cellStyle name="Normal 33" xfId="700"/>
    <cellStyle name="Normal 33 2" xfId="701"/>
    <cellStyle name="Normal 33 2 2" xfId="33057"/>
    <cellStyle name="Normal 330" xfId="702"/>
    <cellStyle name="Normal 331" xfId="703"/>
    <cellStyle name="Normal 332" xfId="704"/>
    <cellStyle name="Normal 333" xfId="705"/>
    <cellStyle name="Normal 334" xfId="706"/>
    <cellStyle name="Normal 335" xfId="707"/>
    <cellStyle name="Normal 336" xfId="708"/>
    <cellStyle name="Normal 337" xfId="709"/>
    <cellStyle name="Normal 338" xfId="710"/>
    <cellStyle name="Normal 339" xfId="711"/>
    <cellStyle name="Normal 34" xfId="712"/>
    <cellStyle name="Normal 34 2" xfId="713"/>
    <cellStyle name="Normal 34 2 2" xfId="33058"/>
    <cellStyle name="Normal 340" xfId="714"/>
    <cellStyle name="Normal 341" xfId="715"/>
    <cellStyle name="Normal 342" xfId="716"/>
    <cellStyle name="Normal 343" xfId="717"/>
    <cellStyle name="Normal 344" xfId="718"/>
    <cellStyle name="Normal 345" xfId="719"/>
    <cellStyle name="Normal 346" xfId="720"/>
    <cellStyle name="Normal 347" xfId="721"/>
    <cellStyle name="Normal 348" xfId="722"/>
    <cellStyle name="Normal 349" xfId="723"/>
    <cellStyle name="Normal 35" xfId="724"/>
    <cellStyle name="Normal 35 2" xfId="725"/>
    <cellStyle name="Normal 35 2 2" xfId="33059"/>
    <cellStyle name="Normal 350" xfId="726"/>
    <cellStyle name="Normal 351" xfId="727"/>
    <cellStyle name="Normal 352" xfId="728"/>
    <cellStyle name="Normal 353" xfId="729"/>
    <cellStyle name="Normal 354" xfId="730"/>
    <cellStyle name="Normal 355" xfId="731"/>
    <cellStyle name="Normal 356" xfId="732"/>
    <cellStyle name="Normal 357" xfId="733"/>
    <cellStyle name="Normal 358" xfId="734"/>
    <cellStyle name="Normal 359" xfId="735"/>
    <cellStyle name="Normal 36" xfId="736"/>
    <cellStyle name="Normal 36 2" xfId="737"/>
    <cellStyle name="Normal 36 2 2" xfId="33060"/>
    <cellStyle name="Normal 360" xfId="738"/>
    <cellStyle name="Normal 361" xfId="739"/>
    <cellStyle name="Normal 362" xfId="740"/>
    <cellStyle name="Normal 363" xfId="741"/>
    <cellStyle name="Normal 364" xfId="742"/>
    <cellStyle name="Normal 365" xfId="743"/>
    <cellStyle name="Normal 366" xfId="744"/>
    <cellStyle name="Normal 367" xfId="745"/>
    <cellStyle name="Normal 368" xfId="746"/>
    <cellStyle name="Normal 369" xfId="747"/>
    <cellStyle name="Normal 37" xfId="748"/>
    <cellStyle name="Normal 37 2" xfId="749"/>
    <cellStyle name="Normal 37 2 2" xfId="33061"/>
    <cellStyle name="Normal 37 2 3" xfId="33035"/>
    <cellStyle name="Normal 37 2 4" xfId="23284"/>
    <cellStyle name="Normal 37 3" xfId="32995"/>
    <cellStyle name="Normal 37 4" xfId="23283"/>
    <cellStyle name="Normal 370" xfId="750"/>
    <cellStyle name="Normal 371" xfId="751"/>
    <cellStyle name="Normal 372" xfId="752"/>
    <cellStyle name="Normal 373" xfId="753"/>
    <cellStyle name="Normal 374" xfId="754"/>
    <cellStyle name="Normal 375" xfId="755"/>
    <cellStyle name="Normal 376" xfId="756"/>
    <cellStyle name="Normal 377" xfId="757"/>
    <cellStyle name="Normal 378" xfId="1022"/>
    <cellStyle name="Normal 379" xfId="1047"/>
    <cellStyle name="Normal 38" xfId="758"/>
    <cellStyle name="Normal 38 2" xfId="759"/>
    <cellStyle name="Normal 38 2 2" xfId="33062"/>
    <cellStyle name="Normal 380" xfId="1052"/>
    <cellStyle name="Normal 381" xfId="1018"/>
    <cellStyle name="Normal 382" xfId="1048"/>
    <cellStyle name="Normal 383" xfId="1028"/>
    <cellStyle name="Normal 384" xfId="1037"/>
    <cellStyle name="Normal 385" xfId="1039"/>
    <cellStyle name="Normal 386" xfId="1030"/>
    <cellStyle name="Normal 387" xfId="1060"/>
    <cellStyle name="Normal 388" xfId="1031"/>
    <cellStyle name="Normal 389" xfId="1012"/>
    <cellStyle name="Normal 39" xfId="760"/>
    <cellStyle name="Normal 39 2" xfId="761"/>
    <cellStyle name="Normal 39 2 2" xfId="33063"/>
    <cellStyle name="Normal 390" xfId="1009"/>
    <cellStyle name="Normal 391" xfId="1019"/>
    <cellStyle name="Normal 392" xfId="1038"/>
    <cellStyle name="Normal 393" xfId="1006"/>
    <cellStyle name="Normal 394" xfId="1034"/>
    <cellStyle name="Normal 395" xfId="1007"/>
    <cellStyle name="Normal 396" xfId="1057"/>
    <cellStyle name="Normal 397" xfId="1015"/>
    <cellStyle name="Normal 398" xfId="1027"/>
    <cellStyle name="Normal 399" xfId="1020"/>
    <cellStyle name="Normal 4" xfId="762"/>
    <cellStyle name="Normal 4 10" xfId="4735"/>
    <cellStyle name="Normal 4 10 2" xfId="23287"/>
    <cellStyle name="Normal 4 10 2 2" xfId="23288"/>
    <cellStyle name="Normal 4 10 2 2 2" xfId="23289"/>
    <cellStyle name="Normal 4 10 2 2 2 2" xfId="23290"/>
    <cellStyle name="Normal 4 10 2 2 3" xfId="23291"/>
    <cellStyle name="Normal 4 10 2 3" xfId="23292"/>
    <cellStyle name="Normal 4 10 2 3 2" xfId="23293"/>
    <cellStyle name="Normal 4 10 2 4" xfId="23294"/>
    <cellStyle name="Normal 4 10 3" xfId="23295"/>
    <cellStyle name="Normal 4 10 3 2" xfId="23296"/>
    <cellStyle name="Normal 4 10 3 2 2" xfId="23297"/>
    <cellStyle name="Normal 4 10 3 3" xfId="23298"/>
    <cellStyle name="Normal 4 10 4" xfId="23299"/>
    <cellStyle name="Normal 4 10 4 2" xfId="23300"/>
    <cellStyle name="Normal 4 10 5" xfId="23301"/>
    <cellStyle name="Normal 4 10 6" xfId="23286"/>
    <cellStyle name="Normal 4 11" xfId="4736"/>
    <cellStyle name="Normal 4 11 2" xfId="23303"/>
    <cellStyle name="Normal 4 11 2 2" xfId="23304"/>
    <cellStyle name="Normal 4 11 2 2 2" xfId="23305"/>
    <cellStyle name="Normal 4 11 2 2 2 2" xfId="23306"/>
    <cellStyle name="Normal 4 11 2 2 3" xfId="23307"/>
    <cellStyle name="Normal 4 11 2 3" xfId="23308"/>
    <cellStyle name="Normal 4 11 2 3 2" xfId="23309"/>
    <cellStyle name="Normal 4 11 2 4" xfId="23310"/>
    <cellStyle name="Normal 4 11 3" xfId="23311"/>
    <cellStyle name="Normal 4 11 3 2" xfId="23312"/>
    <cellStyle name="Normal 4 11 3 2 2" xfId="23313"/>
    <cellStyle name="Normal 4 11 3 3" xfId="23314"/>
    <cellStyle name="Normal 4 11 4" xfId="23315"/>
    <cellStyle name="Normal 4 11 4 2" xfId="23316"/>
    <cellStyle name="Normal 4 11 5" xfId="23317"/>
    <cellStyle name="Normal 4 11 6" xfId="23302"/>
    <cellStyle name="Normal 4 12" xfId="4737"/>
    <cellStyle name="Normal 4 12 2" xfId="23319"/>
    <cellStyle name="Normal 4 12 2 2" xfId="23320"/>
    <cellStyle name="Normal 4 12 2 2 2" xfId="23321"/>
    <cellStyle name="Normal 4 12 2 2 2 2" xfId="23322"/>
    <cellStyle name="Normal 4 12 2 2 3" xfId="23323"/>
    <cellStyle name="Normal 4 12 2 3" xfId="23324"/>
    <cellStyle name="Normal 4 12 2 3 2" xfId="23325"/>
    <cellStyle name="Normal 4 12 2 4" xfId="23326"/>
    <cellStyle name="Normal 4 12 3" xfId="23327"/>
    <cellStyle name="Normal 4 12 3 2" xfId="23328"/>
    <cellStyle name="Normal 4 12 3 2 2" xfId="23329"/>
    <cellStyle name="Normal 4 12 3 3" xfId="23330"/>
    <cellStyle name="Normal 4 12 4" xfId="23331"/>
    <cellStyle name="Normal 4 12 4 2" xfId="23332"/>
    <cellStyle name="Normal 4 12 5" xfId="23333"/>
    <cellStyle name="Normal 4 12 6" xfId="23318"/>
    <cellStyle name="Normal 4 13" xfId="4738"/>
    <cellStyle name="Normal 4 13 2" xfId="9286"/>
    <cellStyle name="Normal 4 13 2 2" xfId="23336"/>
    <cellStyle name="Normal 4 13 2 2 2" xfId="23337"/>
    <cellStyle name="Normal 4 13 2 2 2 2" xfId="23338"/>
    <cellStyle name="Normal 4 13 2 2 3" xfId="23339"/>
    <cellStyle name="Normal 4 13 2 3" xfId="23340"/>
    <cellStyle name="Normal 4 13 2 3 2" xfId="23341"/>
    <cellStyle name="Normal 4 13 2 4" xfId="23342"/>
    <cellStyle name="Normal 4 13 2 5" xfId="23335"/>
    <cellStyle name="Normal 4 13 3" xfId="23343"/>
    <cellStyle name="Normal 4 13 3 2" xfId="23344"/>
    <cellStyle name="Normal 4 13 3 2 2" xfId="23345"/>
    <cellStyle name="Normal 4 13 3 3" xfId="23346"/>
    <cellStyle name="Normal 4 13 4" xfId="23347"/>
    <cellStyle name="Normal 4 13 4 2" xfId="23348"/>
    <cellStyle name="Normal 4 13 5" xfId="23349"/>
    <cellStyle name="Normal 4 13 6" xfId="23334"/>
    <cellStyle name="Normal 4 14" xfId="4739"/>
    <cellStyle name="Normal 4 14 2" xfId="9287"/>
    <cellStyle name="Normal 4 14 2 2" xfId="23352"/>
    <cellStyle name="Normal 4 14 2 2 2" xfId="23353"/>
    <cellStyle name="Normal 4 14 2 2 2 2" xfId="23354"/>
    <cellStyle name="Normal 4 14 2 2 3" xfId="23355"/>
    <cellStyle name="Normal 4 14 2 3" xfId="23356"/>
    <cellStyle name="Normal 4 14 2 3 2" xfId="23357"/>
    <cellStyle name="Normal 4 14 2 4" xfId="23358"/>
    <cellStyle name="Normal 4 14 2 5" xfId="23351"/>
    <cellStyle name="Normal 4 14 3" xfId="23359"/>
    <cellStyle name="Normal 4 14 3 2" xfId="23360"/>
    <cellStyle name="Normal 4 14 3 2 2" xfId="23361"/>
    <cellStyle name="Normal 4 14 3 3" xfId="23362"/>
    <cellStyle name="Normal 4 14 4" xfId="23363"/>
    <cellStyle name="Normal 4 14 4 2" xfId="23364"/>
    <cellStyle name="Normal 4 14 5" xfId="23365"/>
    <cellStyle name="Normal 4 14 6" xfId="23350"/>
    <cellStyle name="Normal 4 15" xfId="4740"/>
    <cellStyle name="Normal 4 15 2" xfId="23367"/>
    <cellStyle name="Normal 4 15 2 2" xfId="23368"/>
    <cellStyle name="Normal 4 15 2 2 2" xfId="23369"/>
    <cellStyle name="Normal 4 15 2 2 2 2" xfId="23370"/>
    <cellStyle name="Normal 4 15 2 2 3" xfId="23371"/>
    <cellStyle name="Normal 4 15 2 3" xfId="23372"/>
    <cellStyle name="Normal 4 15 2 3 2" xfId="23373"/>
    <cellStyle name="Normal 4 15 2 4" xfId="23374"/>
    <cellStyle name="Normal 4 15 3" xfId="23375"/>
    <cellStyle name="Normal 4 15 3 2" xfId="23376"/>
    <cellStyle name="Normal 4 15 3 2 2" xfId="23377"/>
    <cellStyle name="Normal 4 15 3 3" xfId="23378"/>
    <cellStyle name="Normal 4 15 4" xfId="23379"/>
    <cellStyle name="Normal 4 15 4 2" xfId="23380"/>
    <cellStyle name="Normal 4 15 5" xfId="23381"/>
    <cellStyle name="Normal 4 15 6" xfId="23366"/>
    <cellStyle name="Normal 4 16" xfId="4741"/>
    <cellStyle name="Normal 4 16 2" xfId="23382"/>
    <cellStyle name="Normal 4 17" xfId="4742"/>
    <cellStyle name="Normal 4 17 2" xfId="23384"/>
    <cellStyle name="Normal 4 17 2 2" xfId="23385"/>
    <cellStyle name="Normal 4 17 2 2 2" xfId="23386"/>
    <cellStyle name="Normal 4 17 2 3" xfId="23387"/>
    <cellStyle name="Normal 4 17 3" xfId="23388"/>
    <cellStyle name="Normal 4 17 3 2" xfId="23389"/>
    <cellStyle name="Normal 4 17 4" xfId="23390"/>
    <cellStyle name="Normal 4 17 5" xfId="23383"/>
    <cellStyle name="Normal 4 18" xfId="23391"/>
    <cellStyle name="Normal 4 18 2" xfId="23392"/>
    <cellStyle name="Normal 4 18 2 2" xfId="23393"/>
    <cellStyle name="Normal 4 18 3" xfId="23394"/>
    <cellStyle name="Normal 4 19" xfId="23395"/>
    <cellStyle name="Normal 4 19 2" xfId="23396"/>
    <cellStyle name="Normal 4 2" xfId="763"/>
    <cellStyle name="Normal 4 2 10" xfId="23398"/>
    <cellStyle name="Normal 4 2 10 2" xfId="23399"/>
    <cellStyle name="Normal 4 2 10 2 2" xfId="23400"/>
    <cellStyle name="Normal 4 2 10 2 2 2" xfId="23401"/>
    <cellStyle name="Normal 4 2 10 2 2 2 2" xfId="23402"/>
    <cellStyle name="Normal 4 2 10 2 2 3" xfId="23403"/>
    <cellStyle name="Normal 4 2 10 2 3" xfId="23404"/>
    <cellStyle name="Normal 4 2 10 2 3 2" xfId="23405"/>
    <cellStyle name="Normal 4 2 10 2 4" xfId="23406"/>
    <cellStyle name="Normal 4 2 10 3" xfId="23407"/>
    <cellStyle name="Normal 4 2 10 3 2" xfId="23408"/>
    <cellStyle name="Normal 4 2 10 3 2 2" xfId="23409"/>
    <cellStyle name="Normal 4 2 10 3 3" xfId="23410"/>
    <cellStyle name="Normal 4 2 10 4" xfId="23411"/>
    <cellStyle name="Normal 4 2 10 4 2" xfId="23412"/>
    <cellStyle name="Normal 4 2 10 5" xfId="23413"/>
    <cellStyle name="Normal 4 2 11" xfId="23414"/>
    <cellStyle name="Normal 4 2 12" xfId="23415"/>
    <cellStyle name="Normal 4 2 12 2" xfId="23416"/>
    <cellStyle name="Normal 4 2 12 2 2" xfId="23417"/>
    <cellStyle name="Normal 4 2 12 2 2 2" xfId="23418"/>
    <cellStyle name="Normal 4 2 12 2 3" xfId="23419"/>
    <cellStyle name="Normal 4 2 12 3" xfId="23420"/>
    <cellStyle name="Normal 4 2 12 3 2" xfId="23421"/>
    <cellStyle name="Normal 4 2 12 4" xfId="23422"/>
    <cellStyle name="Normal 4 2 13" xfId="23423"/>
    <cellStyle name="Normal 4 2 13 2" xfId="23424"/>
    <cellStyle name="Normal 4 2 13 2 2" xfId="23425"/>
    <cellStyle name="Normal 4 2 13 3" xfId="23426"/>
    <cellStyle name="Normal 4 2 14" xfId="23427"/>
    <cellStyle name="Normal 4 2 14 2" xfId="23428"/>
    <cellStyle name="Normal 4 2 15" xfId="23429"/>
    <cellStyle name="Normal 4 2 16" xfId="23397"/>
    <cellStyle name="Normal 4 2 2" xfId="4743"/>
    <cellStyle name="Normal 4 2 2 2" xfId="23431"/>
    <cellStyle name="Normal 4 2 2 2 2" xfId="23432"/>
    <cellStyle name="Normal 4 2 2 2 2 2" xfId="23433"/>
    <cellStyle name="Normal 4 2 2 2 2 2 2" xfId="23434"/>
    <cellStyle name="Normal 4 2 2 2 2 2 2 2" xfId="23435"/>
    <cellStyle name="Normal 4 2 2 2 2 2 3" xfId="23436"/>
    <cellStyle name="Normal 4 2 2 2 2 3" xfId="23437"/>
    <cellStyle name="Normal 4 2 2 2 2 3 2" xfId="23438"/>
    <cellStyle name="Normal 4 2 2 2 2 4" xfId="23439"/>
    <cellStyle name="Normal 4 2 2 2 3" xfId="23440"/>
    <cellStyle name="Normal 4 2 2 2 3 2" xfId="23441"/>
    <cellStyle name="Normal 4 2 2 2 3 2 2" xfId="23442"/>
    <cellStyle name="Normal 4 2 2 2 3 3" xfId="23443"/>
    <cellStyle name="Normal 4 2 2 2 4" xfId="23444"/>
    <cellStyle name="Normal 4 2 2 2 4 2" xfId="23445"/>
    <cellStyle name="Normal 4 2 2 2 5" xfId="23446"/>
    <cellStyle name="Normal 4 2 2 3" xfId="23447"/>
    <cellStyle name="Normal 4 2 2 3 2" xfId="23448"/>
    <cellStyle name="Normal 4 2 2 3 2 2" xfId="23449"/>
    <cellStyle name="Normal 4 2 2 3 2 2 2" xfId="23450"/>
    <cellStyle name="Normal 4 2 2 3 2 3" xfId="23451"/>
    <cellStyle name="Normal 4 2 2 3 3" xfId="23452"/>
    <cellStyle name="Normal 4 2 2 3 3 2" xfId="23453"/>
    <cellStyle name="Normal 4 2 2 3 4" xfId="23454"/>
    <cellStyle name="Normal 4 2 2 4" xfId="23455"/>
    <cellStyle name="Normal 4 2 2 4 2" xfId="23456"/>
    <cellStyle name="Normal 4 2 2 4 2 2" xfId="23457"/>
    <cellStyle name="Normal 4 2 2 4 3" xfId="23458"/>
    <cellStyle name="Normal 4 2 2 5" xfId="23459"/>
    <cellStyle name="Normal 4 2 2 5 2" xfId="23460"/>
    <cellStyle name="Normal 4 2 2 6" xfId="23461"/>
    <cellStyle name="Normal 4 2 2 7" xfId="23430"/>
    <cellStyle name="Normal 4 2 2 8" xfId="33043"/>
    <cellStyle name="Normal 4 2 3" xfId="8381"/>
    <cellStyle name="Normal 4 2 3 2" xfId="23463"/>
    <cellStyle name="Normal 4 2 3 2 2" xfId="23464"/>
    <cellStyle name="Normal 4 2 3 2 2 2" xfId="23465"/>
    <cellStyle name="Normal 4 2 3 2 2 2 2" xfId="23466"/>
    <cellStyle name="Normal 4 2 3 2 2 3" xfId="23467"/>
    <cellStyle name="Normal 4 2 3 2 3" xfId="23468"/>
    <cellStyle name="Normal 4 2 3 2 3 2" xfId="23469"/>
    <cellStyle name="Normal 4 2 3 2 4" xfId="23470"/>
    <cellStyle name="Normal 4 2 3 3" xfId="23471"/>
    <cellStyle name="Normal 4 2 3 3 2" xfId="23472"/>
    <cellStyle name="Normal 4 2 3 3 2 2" xfId="23473"/>
    <cellStyle name="Normal 4 2 3 3 3" xfId="23474"/>
    <cellStyle name="Normal 4 2 3 4" xfId="23475"/>
    <cellStyle name="Normal 4 2 3 4 2" xfId="23476"/>
    <cellStyle name="Normal 4 2 3 5" xfId="23477"/>
    <cellStyle name="Normal 4 2 3 6" xfId="23462"/>
    <cellStyle name="Normal 4 2 4" xfId="23478"/>
    <cellStyle name="Normal 4 2 4 2" xfId="23479"/>
    <cellStyle name="Normal 4 2 4 2 2" xfId="23480"/>
    <cellStyle name="Normal 4 2 4 2 2 2" xfId="23481"/>
    <cellStyle name="Normal 4 2 4 2 2 2 2" xfId="23482"/>
    <cellStyle name="Normal 4 2 4 2 2 3" xfId="23483"/>
    <cellStyle name="Normal 4 2 4 2 3" xfId="23484"/>
    <cellStyle name="Normal 4 2 4 2 3 2" xfId="23485"/>
    <cellStyle name="Normal 4 2 4 2 4" xfId="23486"/>
    <cellStyle name="Normal 4 2 4 3" xfId="23487"/>
    <cellStyle name="Normal 4 2 4 3 2" xfId="23488"/>
    <cellStyle name="Normal 4 2 4 3 2 2" xfId="23489"/>
    <cellStyle name="Normal 4 2 4 3 3" xfId="23490"/>
    <cellStyle name="Normal 4 2 4 4" xfId="23491"/>
    <cellStyle name="Normal 4 2 4 4 2" xfId="23492"/>
    <cellStyle name="Normal 4 2 4 5" xfId="23493"/>
    <cellStyle name="Normal 4 2 5" xfId="23494"/>
    <cellStyle name="Normal 4 2 5 2" xfId="23495"/>
    <cellStyle name="Normal 4 2 5 2 2" xfId="23496"/>
    <cellStyle name="Normal 4 2 5 2 2 2" xfId="23497"/>
    <cellStyle name="Normal 4 2 5 2 2 2 2" xfId="23498"/>
    <cellStyle name="Normal 4 2 5 2 2 3" xfId="23499"/>
    <cellStyle name="Normal 4 2 5 2 3" xfId="23500"/>
    <cellStyle name="Normal 4 2 5 2 3 2" xfId="23501"/>
    <cellStyle name="Normal 4 2 5 2 4" xfId="23502"/>
    <cellStyle name="Normal 4 2 5 3" xfId="23503"/>
    <cellStyle name="Normal 4 2 5 3 2" xfId="23504"/>
    <cellStyle name="Normal 4 2 5 3 2 2" xfId="23505"/>
    <cellStyle name="Normal 4 2 5 3 3" xfId="23506"/>
    <cellStyle name="Normal 4 2 5 4" xfId="23507"/>
    <cellStyle name="Normal 4 2 5 4 2" xfId="23508"/>
    <cellStyle name="Normal 4 2 5 5" xfId="23509"/>
    <cellStyle name="Normal 4 2 6" xfId="23510"/>
    <cellStyle name="Normal 4 2 6 2" xfId="23511"/>
    <cellStyle name="Normal 4 2 6 2 2" xfId="23512"/>
    <cellStyle name="Normal 4 2 6 2 2 2" xfId="23513"/>
    <cellStyle name="Normal 4 2 6 2 2 2 2" xfId="23514"/>
    <cellStyle name="Normal 4 2 6 2 2 3" xfId="23515"/>
    <cellStyle name="Normal 4 2 6 2 3" xfId="23516"/>
    <cellStyle name="Normal 4 2 6 2 3 2" xfId="23517"/>
    <cellStyle name="Normal 4 2 6 2 4" xfId="23518"/>
    <cellStyle name="Normal 4 2 6 3" xfId="23519"/>
    <cellStyle name="Normal 4 2 6 3 2" xfId="23520"/>
    <cellStyle name="Normal 4 2 6 3 2 2" xfId="23521"/>
    <cellStyle name="Normal 4 2 6 3 3" xfId="23522"/>
    <cellStyle name="Normal 4 2 6 4" xfId="23523"/>
    <cellStyle name="Normal 4 2 6 4 2" xfId="23524"/>
    <cellStyle name="Normal 4 2 6 5" xfId="23525"/>
    <cellStyle name="Normal 4 2 7" xfId="23526"/>
    <cellStyle name="Normal 4 2 7 2" xfId="23527"/>
    <cellStyle name="Normal 4 2 7 2 2" xfId="23528"/>
    <cellStyle name="Normal 4 2 7 2 2 2" xfId="23529"/>
    <cellStyle name="Normal 4 2 7 2 2 2 2" xfId="23530"/>
    <cellStyle name="Normal 4 2 7 2 2 3" xfId="23531"/>
    <cellStyle name="Normal 4 2 7 2 3" xfId="23532"/>
    <cellStyle name="Normal 4 2 7 2 3 2" xfId="23533"/>
    <cellStyle name="Normal 4 2 7 2 4" xfId="23534"/>
    <cellStyle name="Normal 4 2 7 3" xfId="23535"/>
    <cellStyle name="Normal 4 2 7 3 2" xfId="23536"/>
    <cellStyle name="Normal 4 2 7 3 2 2" xfId="23537"/>
    <cellStyle name="Normal 4 2 7 3 3" xfId="23538"/>
    <cellStyle name="Normal 4 2 7 4" xfId="23539"/>
    <cellStyle name="Normal 4 2 7 4 2" xfId="23540"/>
    <cellStyle name="Normal 4 2 7 5" xfId="23541"/>
    <cellStyle name="Normal 4 2 8" xfId="23542"/>
    <cellStyle name="Normal 4 2 8 2" xfId="23543"/>
    <cellStyle name="Normal 4 2 8 2 2" xfId="23544"/>
    <cellStyle name="Normal 4 2 8 2 2 2" xfId="23545"/>
    <cellStyle name="Normal 4 2 8 2 2 2 2" xfId="23546"/>
    <cellStyle name="Normal 4 2 8 2 2 3" xfId="23547"/>
    <cellStyle name="Normal 4 2 8 2 3" xfId="23548"/>
    <cellStyle name="Normal 4 2 8 2 3 2" xfId="23549"/>
    <cellStyle name="Normal 4 2 8 2 4" xfId="23550"/>
    <cellStyle name="Normal 4 2 8 3" xfId="23551"/>
    <cellStyle name="Normal 4 2 8 3 2" xfId="23552"/>
    <cellStyle name="Normal 4 2 8 3 2 2" xfId="23553"/>
    <cellStyle name="Normal 4 2 8 3 3" xfId="23554"/>
    <cellStyle name="Normal 4 2 8 4" xfId="23555"/>
    <cellStyle name="Normal 4 2 8 4 2" xfId="23556"/>
    <cellStyle name="Normal 4 2 8 5" xfId="23557"/>
    <cellStyle name="Normal 4 2 9" xfId="23558"/>
    <cellStyle name="Normal 4 2 9 2" xfId="23559"/>
    <cellStyle name="Normal 4 2 9 2 2" xfId="23560"/>
    <cellStyle name="Normal 4 2 9 2 2 2" xfId="23561"/>
    <cellStyle name="Normal 4 2 9 2 2 2 2" xfId="23562"/>
    <cellStyle name="Normal 4 2 9 2 2 3" xfId="23563"/>
    <cellStyle name="Normal 4 2 9 2 3" xfId="23564"/>
    <cellStyle name="Normal 4 2 9 2 3 2" xfId="23565"/>
    <cellStyle name="Normal 4 2 9 2 4" xfId="23566"/>
    <cellStyle name="Normal 4 2 9 3" xfId="23567"/>
    <cellStyle name="Normal 4 2 9 3 2" xfId="23568"/>
    <cellStyle name="Normal 4 2 9 3 2 2" xfId="23569"/>
    <cellStyle name="Normal 4 2 9 3 3" xfId="23570"/>
    <cellStyle name="Normal 4 2 9 4" xfId="23571"/>
    <cellStyle name="Normal 4 2 9 4 2" xfId="23572"/>
    <cellStyle name="Normal 4 2 9 5" xfId="23573"/>
    <cellStyle name="Normal 4 20" xfId="23574"/>
    <cellStyle name="Normal 4 21" xfId="23285"/>
    <cellStyle name="Normal 4 3" xfId="2179"/>
    <cellStyle name="Normal 4 3 2" xfId="4744"/>
    <cellStyle name="Normal 4 3 2 2" xfId="23577"/>
    <cellStyle name="Normal 4 3 2 2 2" xfId="23578"/>
    <cellStyle name="Normal 4 3 2 2 2 2" xfId="23579"/>
    <cellStyle name="Normal 4 3 2 2 2 2 2" xfId="23580"/>
    <cellStyle name="Normal 4 3 2 2 2 3" xfId="23581"/>
    <cellStyle name="Normal 4 3 2 2 3" xfId="23582"/>
    <cellStyle name="Normal 4 3 2 2 3 2" xfId="23583"/>
    <cellStyle name="Normal 4 3 2 2 4" xfId="23584"/>
    <cellStyle name="Normal 4 3 2 3" xfId="23585"/>
    <cellStyle name="Normal 4 3 2 3 2" xfId="23586"/>
    <cellStyle name="Normal 4 3 2 3 2 2" xfId="23587"/>
    <cellStyle name="Normal 4 3 2 3 3" xfId="23588"/>
    <cellStyle name="Normal 4 3 2 4" xfId="23589"/>
    <cellStyle name="Normal 4 3 2 4 2" xfId="23590"/>
    <cellStyle name="Normal 4 3 2 5" xfId="23591"/>
    <cellStyle name="Normal 4 3 2 6" xfId="23576"/>
    <cellStyle name="Normal 4 3 3" xfId="23592"/>
    <cellStyle name="Normal 4 3 3 2" xfId="23593"/>
    <cellStyle name="Normal 4 3 3 2 2" xfId="23594"/>
    <cellStyle name="Normal 4 3 3 2 2 2" xfId="23595"/>
    <cellStyle name="Normal 4 3 3 2 2 2 2" xfId="23596"/>
    <cellStyle name="Normal 4 3 3 2 2 3" xfId="23597"/>
    <cellStyle name="Normal 4 3 3 2 3" xfId="23598"/>
    <cellStyle name="Normal 4 3 3 2 3 2" xfId="23599"/>
    <cellStyle name="Normal 4 3 3 2 4" xfId="23600"/>
    <cellStyle name="Normal 4 3 3 3" xfId="23601"/>
    <cellStyle name="Normal 4 3 3 3 2" xfId="23602"/>
    <cellStyle name="Normal 4 3 3 3 2 2" xfId="23603"/>
    <cellStyle name="Normal 4 3 3 3 3" xfId="23604"/>
    <cellStyle name="Normal 4 3 3 4" xfId="23605"/>
    <cellStyle name="Normal 4 3 3 4 2" xfId="23606"/>
    <cellStyle name="Normal 4 3 3 5" xfId="23607"/>
    <cellStyle name="Normal 4 3 4" xfId="23608"/>
    <cellStyle name="Normal 4 3 5" xfId="23609"/>
    <cellStyle name="Normal 4 3 5 2" xfId="23610"/>
    <cellStyle name="Normal 4 3 5 2 2" xfId="23611"/>
    <cellStyle name="Normal 4 3 5 2 2 2" xfId="23612"/>
    <cellStyle name="Normal 4 3 5 2 3" xfId="23613"/>
    <cellStyle name="Normal 4 3 5 3" xfId="23614"/>
    <cellStyle name="Normal 4 3 5 3 2" xfId="23615"/>
    <cellStyle name="Normal 4 3 5 4" xfId="23616"/>
    <cellStyle name="Normal 4 3 6" xfId="23617"/>
    <cellStyle name="Normal 4 3 6 2" xfId="23618"/>
    <cellStyle name="Normal 4 3 6 2 2" xfId="23619"/>
    <cellStyle name="Normal 4 3 6 3" xfId="23620"/>
    <cellStyle name="Normal 4 3 7" xfId="23621"/>
    <cellStyle name="Normal 4 3 7 2" xfId="23622"/>
    <cellStyle name="Normal 4 3 8" xfId="23623"/>
    <cellStyle name="Normal 4 3 9" xfId="23575"/>
    <cellStyle name="Normal 4 4" xfId="2425"/>
    <cellStyle name="Normal 4 4 2" xfId="4745"/>
    <cellStyle name="Normal 4 4 2 2" xfId="23626"/>
    <cellStyle name="Normal 4 4 2 2 2" xfId="23627"/>
    <cellStyle name="Normal 4 4 2 2 2 2" xfId="23628"/>
    <cellStyle name="Normal 4 4 2 2 3" xfId="23629"/>
    <cellStyle name="Normal 4 4 2 3" xfId="23630"/>
    <cellStyle name="Normal 4 4 2 3 2" xfId="23631"/>
    <cellStyle name="Normal 4 4 2 4" xfId="23632"/>
    <cellStyle name="Normal 4 4 2 5" xfId="23625"/>
    <cellStyle name="Normal 4 4 3" xfId="23633"/>
    <cellStyle name="Normal 4 4 3 2" xfId="23634"/>
    <cellStyle name="Normal 4 4 3 2 2" xfId="23635"/>
    <cellStyle name="Normal 4 4 3 3" xfId="23636"/>
    <cellStyle name="Normal 4 4 4" xfId="23637"/>
    <cellStyle name="Normal 4 4 4 2" xfId="23638"/>
    <cellStyle name="Normal 4 4 5" xfId="23639"/>
    <cellStyle name="Normal 4 4 6" xfId="23624"/>
    <cellStyle name="Normal 4 5" xfId="4746"/>
    <cellStyle name="Normal 4 5 2" xfId="23641"/>
    <cellStyle name="Normal 4 5 2 2" xfId="23642"/>
    <cellStyle name="Normal 4 5 2 2 2" xfId="23643"/>
    <cellStyle name="Normal 4 5 2 2 2 2" xfId="23644"/>
    <cellStyle name="Normal 4 5 2 2 3" xfId="23645"/>
    <cellStyle name="Normal 4 5 2 3" xfId="23646"/>
    <cellStyle name="Normal 4 5 2 3 2" xfId="23647"/>
    <cellStyle name="Normal 4 5 2 4" xfId="23648"/>
    <cellStyle name="Normal 4 5 3" xfId="23649"/>
    <cellStyle name="Normal 4 5 3 2" xfId="23650"/>
    <cellStyle name="Normal 4 5 3 2 2" xfId="23651"/>
    <cellStyle name="Normal 4 5 3 3" xfId="23652"/>
    <cellStyle name="Normal 4 5 4" xfId="23653"/>
    <cellStyle name="Normal 4 5 4 2" xfId="23654"/>
    <cellStyle name="Normal 4 5 5" xfId="23655"/>
    <cellStyle name="Normal 4 5 6" xfId="23640"/>
    <cellStyle name="Normal 4 6" xfId="4747"/>
    <cellStyle name="Normal 4 6 2" xfId="23657"/>
    <cellStyle name="Normal 4 6 2 2" xfId="23658"/>
    <cellStyle name="Normal 4 6 2 2 2" xfId="23659"/>
    <cellStyle name="Normal 4 6 2 2 2 2" xfId="23660"/>
    <cellStyle name="Normal 4 6 2 2 3" xfId="23661"/>
    <cellStyle name="Normal 4 6 2 3" xfId="23662"/>
    <cellStyle name="Normal 4 6 2 3 2" xfId="23663"/>
    <cellStyle name="Normal 4 6 2 4" xfId="23664"/>
    <cellStyle name="Normal 4 6 3" xfId="23665"/>
    <cellStyle name="Normal 4 6 3 2" xfId="23666"/>
    <cellStyle name="Normal 4 6 3 2 2" xfId="23667"/>
    <cellStyle name="Normal 4 6 3 3" xfId="23668"/>
    <cellStyle name="Normal 4 6 4" xfId="23669"/>
    <cellStyle name="Normal 4 6 4 2" xfId="23670"/>
    <cellStyle name="Normal 4 6 5" xfId="23671"/>
    <cellStyle name="Normal 4 6 6" xfId="23656"/>
    <cellStyle name="Normal 4 7" xfId="4748"/>
    <cellStyle name="Normal 4 7 2" xfId="23673"/>
    <cellStyle name="Normal 4 7 2 2" xfId="23674"/>
    <cellStyle name="Normal 4 7 2 2 2" xfId="23675"/>
    <cellStyle name="Normal 4 7 2 2 2 2" xfId="23676"/>
    <cellStyle name="Normal 4 7 2 2 3" xfId="23677"/>
    <cellStyle name="Normal 4 7 2 3" xfId="23678"/>
    <cellStyle name="Normal 4 7 2 3 2" xfId="23679"/>
    <cellStyle name="Normal 4 7 2 4" xfId="23680"/>
    <cellStyle name="Normal 4 7 3" xfId="23681"/>
    <cellStyle name="Normal 4 7 3 2" xfId="23682"/>
    <cellStyle name="Normal 4 7 3 2 2" xfId="23683"/>
    <cellStyle name="Normal 4 7 3 3" xfId="23684"/>
    <cellStyle name="Normal 4 7 4" xfId="23685"/>
    <cellStyle name="Normal 4 7 4 2" xfId="23686"/>
    <cellStyle name="Normal 4 7 5" xfId="23687"/>
    <cellStyle name="Normal 4 7 6" xfId="23672"/>
    <cellStyle name="Normal 4 8" xfId="4749"/>
    <cellStyle name="Normal 4 8 2" xfId="23689"/>
    <cellStyle name="Normal 4 8 2 2" xfId="23690"/>
    <cellStyle name="Normal 4 8 2 2 2" xfId="23691"/>
    <cellStyle name="Normal 4 8 2 2 2 2" xfId="23692"/>
    <cellStyle name="Normal 4 8 2 2 3" xfId="23693"/>
    <cellStyle name="Normal 4 8 2 3" xfId="23694"/>
    <cellStyle name="Normal 4 8 2 3 2" xfId="23695"/>
    <cellStyle name="Normal 4 8 2 4" xfId="23696"/>
    <cellStyle name="Normal 4 8 3" xfId="23697"/>
    <cellStyle name="Normal 4 8 3 2" xfId="23698"/>
    <cellStyle name="Normal 4 8 3 2 2" xfId="23699"/>
    <cellStyle name="Normal 4 8 3 3" xfId="23700"/>
    <cellStyle name="Normal 4 8 4" xfId="23701"/>
    <cellStyle name="Normal 4 8 4 2" xfId="23702"/>
    <cellStyle name="Normal 4 8 5" xfId="23703"/>
    <cellStyle name="Normal 4 8 6" xfId="23688"/>
    <cellStyle name="Normal 4 9" xfId="4750"/>
    <cellStyle name="Normal 4 9 2" xfId="23705"/>
    <cellStyle name="Normal 4 9 2 2" xfId="23706"/>
    <cellStyle name="Normal 4 9 2 2 2" xfId="23707"/>
    <cellStyle name="Normal 4 9 2 2 2 2" xfId="23708"/>
    <cellStyle name="Normal 4 9 2 2 3" xfId="23709"/>
    <cellStyle name="Normal 4 9 2 3" xfId="23710"/>
    <cellStyle name="Normal 4 9 2 3 2" xfId="23711"/>
    <cellStyle name="Normal 4 9 2 4" xfId="23712"/>
    <cellStyle name="Normal 4 9 3" xfId="23713"/>
    <cellStyle name="Normal 4 9 3 2" xfId="23714"/>
    <cellStyle name="Normal 4 9 3 2 2" xfId="23715"/>
    <cellStyle name="Normal 4 9 3 3" xfId="23716"/>
    <cellStyle name="Normal 4 9 4" xfId="23717"/>
    <cellStyle name="Normal 4 9 4 2" xfId="23718"/>
    <cellStyle name="Normal 4 9 5" xfId="23719"/>
    <cellStyle name="Normal 4 9 6" xfId="23704"/>
    <cellStyle name="Normal 4_Input" xfId="12708"/>
    <cellStyle name="Normal 40" xfId="764"/>
    <cellStyle name="Normal 40 2" xfId="765"/>
    <cellStyle name="Normal 40 2 2" xfId="33064"/>
    <cellStyle name="Normal 400" xfId="1024"/>
    <cellStyle name="Normal 401" xfId="1029"/>
    <cellStyle name="Normal 402" xfId="1046"/>
    <cellStyle name="Normal 403" xfId="1053"/>
    <cellStyle name="Normal 404" xfId="1017"/>
    <cellStyle name="Normal 405" xfId="1026"/>
    <cellStyle name="Normal 406" xfId="1021"/>
    <cellStyle name="Normal 407" xfId="1010"/>
    <cellStyle name="Normal 408" xfId="1008"/>
    <cellStyle name="Normal 409" xfId="1023"/>
    <cellStyle name="Normal 41" xfId="766"/>
    <cellStyle name="Normal 41 2" xfId="767"/>
    <cellStyle name="Normal 41 2 2" xfId="33065"/>
    <cellStyle name="Normal 410" xfId="1044"/>
    <cellStyle name="Normal 411" xfId="1045"/>
    <cellStyle name="Normal 412" xfId="1054"/>
    <cellStyle name="Normal 413" xfId="1016"/>
    <cellStyle name="Normal 414" xfId="1049"/>
    <cellStyle name="Normal 415" xfId="1051"/>
    <cellStyle name="Normal 416" xfId="1041"/>
    <cellStyle name="Normal 417" xfId="1025"/>
    <cellStyle name="Normal 418" xfId="1013"/>
    <cellStyle name="Normal 419" xfId="1042"/>
    <cellStyle name="Normal 42" xfId="768"/>
    <cellStyle name="Normal 42 2" xfId="769"/>
    <cellStyle name="Normal 42 2 2" xfId="33066"/>
    <cellStyle name="Normal 42 3" xfId="32996"/>
    <cellStyle name="Normal 42 4" xfId="23720"/>
    <cellStyle name="Normal 420" xfId="1058"/>
    <cellStyle name="Normal 421" xfId="1062"/>
    <cellStyle name="Normal 422" xfId="1061"/>
    <cellStyle name="Normal 423" xfId="1033"/>
    <cellStyle name="Normal 424" xfId="1011"/>
    <cellStyle name="Normal 425" xfId="1055"/>
    <cellStyle name="Normal 426" xfId="1036"/>
    <cellStyle name="Normal 427" xfId="1056"/>
    <cellStyle name="Normal 428" xfId="1043"/>
    <cellStyle name="Normal 429" xfId="1050"/>
    <cellStyle name="Normal 43" xfId="770"/>
    <cellStyle name="Normal 43 2" xfId="771"/>
    <cellStyle name="Normal 43 2 2" xfId="33067"/>
    <cellStyle name="Normal 43 3" xfId="32997"/>
    <cellStyle name="Normal 43 4" xfId="23721"/>
    <cellStyle name="Normal 430" xfId="1035"/>
    <cellStyle name="Normal 431" xfId="1059"/>
    <cellStyle name="Normal 432" xfId="1014"/>
    <cellStyle name="Normal 433" xfId="1040"/>
    <cellStyle name="Normal 434" xfId="1032"/>
    <cellStyle name="Normal 435" xfId="1120"/>
    <cellStyle name="Normal 436" xfId="1185"/>
    <cellStyle name="Normal 437" xfId="1205"/>
    <cellStyle name="Normal 438" xfId="1212"/>
    <cellStyle name="Normal 439" xfId="1129"/>
    <cellStyle name="Normal 44" xfId="772"/>
    <cellStyle name="Normal 44 2" xfId="773"/>
    <cellStyle name="Normal 44 2 2" xfId="33068"/>
    <cellStyle name="Normal 44 3" xfId="32998"/>
    <cellStyle name="Normal 44 4" xfId="23722"/>
    <cellStyle name="Normal 440" xfId="1157"/>
    <cellStyle name="Normal 441" xfId="1139"/>
    <cellStyle name="Normal 442" xfId="1194"/>
    <cellStyle name="Normal 443" xfId="1202"/>
    <cellStyle name="Normal 444" xfId="1209"/>
    <cellStyle name="Normal 445" xfId="1187"/>
    <cellStyle name="Normal 446" xfId="1127"/>
    <cellStyle name="Normal 447" xfId="1158"/>
    <cellStyle name="Normal 448" xfId="1138"/>
    <cellStyle name="Normal 449" xfId="1154"/>
    <cellStyle name="Normal 45" xfId="774"/>
    <cellStyle name="Normal 45 2" xfId="775"/>
    <cellStyle name="Normal 45 2 2" xfId="33069"/>
    <cellStyle name="Normal 45 3" xfId="32999"/>
    <cellStyle name="Normal 45 4" xfId="23723"/>
    <cellStyle name="Normal 450" xfId="1144"/>
    <cellStyle name="Normal 451" xfId="1193"/>
    <cellStyle name="Normal 452" xfId="1160"/>
    <cellStyle name="Normal 453" xfId="1135"/>
    <cellStyle name="Normal 454" xfId="1195"/>
    <cellStyle name="Normal 455" xfId="1201"/>
    <cellStyle name="Normal 456" xfId="1213"/>
    <cellStyle name="Normal 457" xfId="1184"/>
    <cellStyle name="Normal 458" xfId="1206"/>
    <cellStyle name="Normal 459" xfId="1207"/>
    <cellStyle name="Normal 46" xfId="776"/>
    <cellStyle name="Normal 46 2" xfId="777"/>
    <cellStyle name="Normal 46 2 2" xfId="33070"/>
    <cellStyle name="Normal 46 3" xfId="33000"/>
    <cellStyle name="Normal 46 4" xfId="23724"/>
    <cellStyle name="Normal 460" xfId="1170"/>
    <cellStyle name="Normal 461" xfId="1126"/>
    <cellStyle name="Normal 462" xfId="1182"/>
    <cellStyle name="Normal 463" xfId="1210"/>
    <cellStyle name="Normal 464" xfId="1176"/>
    <cellStyle name="Normal 465" xfId="1214"/>
    <cellStyle name="Normal 466" xfId="1174"/>
    <cellStyle name="Normal 467" xfId="1186"/>
    <cellStyle name="Normal 468" xfId="1164"/>
    <cellStyle name="Normal 469" xfId="1132"/>
    <cellStyle name="Normal 47" xfId="778"/>
    <cellStyle name="Normal 47 2" xfId="779"/>
    <cellStyle name="Normal 47 2 2" xfId="33071"/>
    <cellStyle name="Normal 47 3" xfId="33001"/>
    <cellStyle name="Normal 47 4" xfId="23725"/>
    <cellStyle name="Normal 470" xfId="1156"/>
    <cellStyle name="Normal 471" xfId="1141"/>
    <cellStyle name="Normal 472" xfId="1153"/>
    <cellStyle name="Normal 473" xfId="1147"/>
    <cellStyle name="Normal 474" xfId="1192"/>
    <cellStyle name="Normal 475" xfId="1161"/>
    <cellStyle name="Normal 476" xfId="1134"/>
    <cellStyle name="Normal 477" xfId="1155"/>
    <cellStyle name="Normal 478" xfId="1143"/>
    <cellStyle name="Normal 479" xfId="1152"/>
    <cellStyle name="Normal 48" xfId="780"/>
    <cellStyle name="Normal 48 2" xfId="781"/>
    <cellStyle name="Normal 48 2 2" xfId="33072"/>
    <cellStyle name="Normal 48 3" xfId="33002"/>
    <cellStyle name="Normal 48 4" xfId="23726"/>
    <cellStyle name="Normal 480" xfId="1148"/>
    <cellStyle name="Normal 481" xfId="1151"/>
    <cellStyle name="Normal 482" xfId="1149"/>
    <cellStyle name="Normal 483" xfId="1191"/>
    <cellStyle name="Normal 484" xfId="1162"/>
    <cellStyle name="Normal 485" xfId="1133"/>
    <cellStyle name="Normal 486" xfId="1196"/>
    <cellStyle name="Normal 487" xfId="1159"/>
    <cellStyle name="Normal 488" xfId="1123"/>
    <cellStyle name="Normal 489" xfId="1125"/>
    <cellStyle name="Normal 49" xfId="782"/>
    <cellStyle name="Normal 49 2" xfId="783"/>
    <cellStyle name="Normal 49 2 2" xfId="33073"/>
    <cellStyle name="Normal 49 3" xfId="33003"/>
    <cellStyle name="Normal 49 4" xfId="23727"/>
    <cellStyle name="Normal 490" xfId="1189"/>
    <cellStyle name="Normal 491" xfId="1203"/>
    <cellStyle name="Normal 492" xfId="1215"/>
    <cellStyle name="Normal 493" xfId="1177"/>
    <cellStyle name="Normal 494" xfId="1216"/>
    <cellStyle name="Normal 495" xfId="1172"/>
    <cellStyle name="Normal 496" xfId="1122"/>
    <cellStyle name="Normal 497" xfId="1124"/>
    <cellStyle name="Normal 498" xfId="1183"/>
    <cellStyle name="Normal 499" xfId="1166"/>
    <cellStyle name="Normal 5" xfId="784"/>
    <cellStyle name="Normal 5 10" xfId="23728"/>
    <cellStyle name="Normal 5 10 2" xfId="23729"/>
    <cellStyle name="Normal 5 10 2 2" xfId="23730"/>
    <cellStyle name="Normal 5 10 3" xfId="23731"/>
    <cellStyle name="Normal 5 11" xfId="23732"/>
    <cellStyle name="Normal 5 11 2" xfId="23733"/>
    <cellStyle name="Normal 5 12" xfId="23734"/>
    <cellStyle name="Normal 5 13" xfId="32990"/>
    <cellStyle name="Normal 5 14" xfId="2411"/>
    <cellStyle name="Normal 5 2" xfId="785"/>
    <cellStyle name="Normal 5 2 10" xfId="33029"/>
    <cellStyle name="Normal 5 2 11" xfId="2438"/>
    <cellStyle name="Normal 5 2 2" xfId="4751"/>
    <cellStyle name="Normal 5 2 2 2" xfId="23736"/>
    <cellStyle name="Normal 5 2 2 2 2" xfId="23737"/>
    <cellStyle name="Normal 5 2 2 2 2 2" xfId="23738"/>
    <cellStyle name="Normal 5 2 2 2 2 2 2" xfId="23739"/>
    <cellStyle name="Normal 5 2 2 2 2 3" xfId="23740"/>
    <cellStyle name="Normal 5 2 2 2 3" xfId="23741"/>
    <cellStyle name="Normal 5 2 2 2 3 2" xfId="23742"/>
    <cellStyle name="Normal 5 2 2 2 4" xfId="23743"/>
    <cellStyle name="Normal 5 2 2 3" xfId="23744"/>
    <cellStyle name="Normal 5 2 2 3 2" xfId="23745"/>
    <cellStyle name="Normal 5 2 2 3 2 2" xfId="23746"/>
    <cellStyle name="Normal 5 2 2 3 3" xfId="23747"/>
    <cellStyle name="Normal 5 2 2 4" xfId="23748"/>
    <cellStyle name="Normal 5 2 2 4 2" xfId="23749"/>
    <cellStyle name="Normal 5 2 2 5" xfId="23750"/>
    <cellStyle name="Normal 5 2 2 6" xfId="23735"/>
    <cellStyle name="Normal 5 2 2 7" xfId="33044"/>
    <cellStyle name="Normal 5 2 3" xfId="23751"/>
    <cellStyle name="Normal 5 2 3 2" xfId="23752"/>
    <cellStyle name="Normal 5 2 3 2 2" xfId="23753"/>
    <cellStyle name="Normal 5 2 3 2 2 2" xfId="23754"/>
    <cellStyle name="Normal 5 2 3 2 2 2 2" xfId="23755"/>
    <cellStyle name="Normal 5 2 3 2 2 3" xfId="23756"/>
    <cellStyle name="Normal 5 2 3 2 3" xfId="23757"/>
    <cellStyle name="Normal 5 2 3 2 3 2" xfId="23758"/>
    <cellStyle name="Normal 5 2 3 2 4" xfId="23759"/>
    <cellStyle name="Normal 5 2 3 3" xfId="23760"/>
    <cellStyle name="Normal 5 2 3 3 2" xfId="23761"/>
    <cellStyle name="Normal 5 2 3 3 2 2" xfId="23762"/>
    <cellStyle name="Normal 5 2 3 3 3" xfId="23763"/>
    <cellStyle name="Normal 5 2 3 4" xfId="23764"/>
    <cellStyle name="Normal 5 2 3 4 2" xfId="23765"/>
    <cellStyle name="Normal 5 2 3 5" xfId="23766"/>
    <cellStyle name="Normal 5 2 4" xfId="23767"/>
    <cellStyle name="Normal 5 2 4 2" xfId="23768"/>
    <cellStyle name="Normal 5 2 4 2 2" xfId="23769"/>
    <cellStyle name="Normal 5 2 4 2 2 2" xfId="23770"/>
    <cellStyle name="Normal 5 2 4 2 2 2 2" xfId="23771"/>
    <cellStyle name="Normal 5 2 4 2 2 3" xfId="23772"/>
    <cellStyle name="Normal 5 2 4 2 3" xfId="23773"/>
    <cellStyle name="Normal 5 2 4 2 3 2" xfId="23774"/>
    <cellStyle name="Normal 5 2 4 2 4" xfId="23775"/>
    <cellStyle name="Normal 5 2 4 3" xfId="23776"/>
    <cellStyle name="Normal 5 2 4 3 2" xfId="23777"/>
    <cellStyle name="Normal 5 2 4 3 2 2" xfId="23778"/>
    <cellStyle name="Normal 5 2 4 3 3" xfId="23779"/>
    <cellStyle name="Normal 5 2 4 4" xfId="23780"/>
    <cellStyle name="Normal 5 2 4 4 2" xfId="23781"/>
    <cellStyle name="Normal 5 2 4 5" xfId="23782"/>
    <cellStyle name="Normal 5 2 5" xfId="23783"/>
    <cellStyle name="Normal 5 2 6" xfId="23784"/>
    <cellStyle name="Normal 5 2 6 2" xfId="23785"/>
    <cellStyle name="Normal 5 2 6 2 2" xfId="23786"/>
    <cellStyle name="Normal 5 2 6 2 2 2" xfId="23787"/>
    <cellStyle name="Normal 5 2 6 2 3" xfId="23788"/>
    <cellStyle name="Normal 5 2 6 3" xfId="23789"/>
    <cellStyle name="Normal 5 2 6 3 2" xfId="23790"/>
    <cellStyle name="Normal 5 2 6 4" xfId="23791"/>
    <cellStyle name="Normal 5 2 7" xfId="23792"/>
    <cellStyle name="Normal 5 2 7 2" xfId="23793"/>
    <cellStyle name="Normal 5 2 7 2 2" xfId="23794"/>
    <cellStyle name="Normal 5 2 7 3" xfId="23795"/>
    <cellStyle name="Normal 5 2 8" xfId="23796"/>
    <cellStyle name="Normal 5 2 8 2" xfId="23797"/>
    <cellStyle name="Normal 5 2 9" xfId="23798"/>
    <cellStyle name="Normal 5 3" xfId="4752"/>
    <cellStyle name="Normal 5 3 2" xfId="23800"/>
    <cellStyle name="Normal 5 3 3" xfId="23801"/>
    <cellStyle name="Normal 5 3 3 2" xfId="23802"/>
    <cellStyle name="Normal 5 3 3 2 2" xfId="23803"/>
    <cellStyle name="Normal 5 3 3 2 2 2" xfId="23804"/>
    <cellStyle name="Normal 5 3 3 2 3" xfId="23805"/>
    <cellStyle name="Normal 5 3 3 3" xfId="23806"/>
    <cellStyle name="Normal 5 3 3 3 2" xfId="23807"/>
    <cellStyle name="Normal 5 3 3 4" xfId="23808"/>
    <cellStyle name="Normal 5 3 4" xfId="23809"/>
    <cellStyle name="Normal 5 3 4 2" xfId="23810"/>
    <cellStyle name="Normal 5 3 4 2 2" xfId="23811"/>
    <cellStyle name="Normal 5 3 4 3" xfId="23812"/>
    <cellStyle name="Normal 5 3 5" xfId="23813"/>
    <cellStyle name="Normal 5 3 5 2" xfId="23814"/>
    <cellStyle name="Normal 5 3 6" xfId="23815"/>
    <cellStyle name="Normal 5 3 7" xfId="23799"/>
    <cellStyle name="Normal 5 4" xfId="4753"/>
    <cellStyle name="Normal 5 4 2" xfId="23817"/>
    <cellStyle name="Normal 5 4 2 2" xfId="23818"/>
    <cellStyle name="Normal 5 4 2 2 2" xfId="23819"/>
    <cellStyle name="Normal 5 4 2 2 2 2" xfId="23820"/>
    <cellStyle name="Normal 5 4 2 2 3" xfId="23821"/>
    <cellStyle name="Normal 5 4 2 3" xfId="23822"/>
    <cellStyle name="Normal 5 4 2 3 2" xfId="23823"/>
    <cellStyle name="Normal 5 4 2 4" xfId="23824"/>
    <cellStyle name="Normal 5 4 3" xfId="23825"/>
    <cellStyle name="Normal 5 4 3 2" xfId="23826"/>
    <cellStyle name="Normal 5 4 3 2 2" xfId="23827"/>
    <cellStyle name="Normal 5 4 3 3" xfId="23828"/>
    <cellStyle name="Normal 5 4 4" xfId="23829"/>
    <cellStyle name="Normal 5 4 4 2" xfId="23830"/>
    <cellStyle name="Normal 5 4 5" xfId="23831"/>
    <cellStyle name="Normal 5 4 6" xfId="23816"/>
    <cellStyle name="Normal 5 5" xfId="4754"/>
    <cellStyle name="Normal 5 5 2" xfId="23833"/>
    <cellStyle name="Normal 5 5 2 2" xfId="23834"/>
    <cellStyle name="Normal 5 5 2 2 2" xfId="23835"/>
    <cellStyle name="Normal 5 5 2 2 2 2" xfId="23836"/>
    <cellStyle name="Normal 5 5 2 2 3" xfId="23837"/>
    <cellStyle name="Normal 5 5 2 3" xfId="23838"/>
    <cellStyle name="Normal 5 5 2 3 2" xfId="23839"/>
    <cellStyle name="Normal 5 5 2 4" xfId="23840"/>
    <cellStyle name="Normal 5 5 3" xfId="23841"/>
    <cellStyle name="Normal 5 5 3 2" xfId="23842"/>
    <cellStyle name="Normal 5 5 3 2 2" xfId="23843"/>
    <cellStyle name="Normal 5 5 3 3" xfId="23844"/>
    <cellStyle name="Normal 5 5 4" xfId="23845"/>
    <cellStyle name="Normal 5 5 4 2" xfId="23846"/>
    <cellStyle name="Normal 5 5 5" xfId="23847"/>
    <cellStyle name="Normal 5 5 6" xfId="23832"/>
    <cellStyle name="Normal 5 6" xfId="4755"/>
    <cellStyle name="Normal 5 6 2" xfId="23849"/>
    <cellStyle name="Normal 5 6 2 2" xfId="23850"/>
    <cellStyle name="Normal 5 6 2 2 2" xfId="23851"/>
    <cellStyle name="Normal 5 6 2 2 2 2" xfId="23852"/>
    <cellStyle name="Normal 5 6 2 2 3" xfId="23853"/>
    <cellStyle name="Normal 5 6 2 3" xfId="23854"/>
    <cellStyle name="Normal 5 6 2 3 2" xfId="23855"/>
    <cellStyle name="Normal 5 6 2 4" xfId="23856"/>
    <cellStyle name="Normal 5 6 3" xfId="23857"/>
    <cellStyle name="Normal 5 6 3 2" xfId="23858"/>
    <cellStyle name="Normal 5 6 3 2 2" xfId="23859"/>
    <cellStyle name="Normal 5 6 3 3" xfId="23860"/>
    <cellStyle name="Normal 5 6 4" xfId="23861"/>
    <cellStyle name="Normal 5 6 4 2" xfId="23862"/>
    <cellStyle name="Normal 5 6 5" xfId="23863"/>
    <cellStyle name="Normal 5 6 6" xfId="23848"/>
    <cellStyle name="Normal 5 7" xfId="4756"/>
    <cellStyle name="Normal 5 7 2" xfId="23865"/>
    <cellStyle name="Normal 5 7 2 2" xfId="23866"/>
    <cellStyle name="Normal 5 7 2 2 2" xfId="23867"/>
    <cellStyle name="Normal 5 7 2 2 2 2" xfId="23868"/>
    <cellStyle name="Normal 5 7 2 2 3" xfId="23869"/>
    <cellStyle name="Normal 5 7 2 3" xfId="23870"/>
    <cellStyle name="Normal 5 7 2 3 2" xfId="23871"/>
    <cellStyle name="Normal 5 7 2 4" xfId="23872"/>
    <cellStyle name="Normal 5 7 3" xfId="23873"/>
    <cellStyle name="Normal 5 7 3 2" xfId="23874"/>
    <cellStyle name="Normal 5 7 3 2 2" xfId="23875"/>
    <cellStyle name="Normal 5 7 3 3" xfId="23876"/>
    <cellStyle name="Normal 5 7 4" xfId="23877"/>
    <cellStyle name="Normal 5 7 4 2" xfId="23878"/>
    <cellStyle name="Normal 5 7 5" xfId="23879"/>
    <cellStyle name="Normal 5 7 6" xfId="23864"/>
    <cellStyle name="Normal 5 8" xfId="23880"/>
    <cellStyle name="Normal 5 9" xfId="23881"/>
    <cellStyle name="Normal 5 9 2" xfId="23882"/>
    <cellStyle name="Normal 5 9 2 2" xfId="23883"/>
    <cellStyle name="Normal 5 9 2 2 2" xfId="23884"/>
    <cellStyle name="Normal 5 9 2 3" xfId="23885"/>
    <cellStyle name="Normal 5 9 3" xfId="23886"/>
    <cellStyle name="Normal 5 9 3 2" xfId="23887"/>
    <cellStyle name="Normal 5 9 4" xfId="23888"/>
    <cellStyle name="Normal 50" xfId="786"/>
    <cellStyle name="Normal 50 2" xfId="787"/>
    <cellStyle name="Normal 50 2 2" xfId="33074"/>
    <cellStyle name="Normal 50 3" xfId="33004"/>
    <cellStyle name="Normal 50 4" xfId="23889"/>
    <cellStyle name="Normal 500" xfId="1130"/>
    <cellStyle name="Normal 501" xfId="1198"/>
    <cellStyle name="Normal 502" xfId="1181"/>
    <cellStyle name="Normal 503" xfId="1211"/>
    <cellStyle name="Normal 504" xfId="1175"/>
    <cellStyle name="Normal 505" xfId="1121"/>
    <cellStyle name="Normal 506" xfId="1145"/>
    <cellStyle name="Normal 507" xfId="1255"/>
    <cellStyle name="Normal 508" xfId="1197"/>
    <cellStyle name="Normal 509" xfId="1336"/>
    <cellStyle name="Normal 51" xfId="788"/>
    <cellStyle name="Normal 51 2" xfId="789"/>
    <cellStyle name="Normal 51 2 2" xfId="33075"/>
    <cellStyle name="Normal 51 3" xfId="33005"/>
    <cellStyle name="Normal 51 4" xfId="23890"/>
    <cellStyle name="Normal 510" xfId="1163"/>
    <cellStyle name="Normal 511" xfId="1217"/>
    <cellStyle name="Normal 512" xfId="1136"/>
    <cellStyle name="Normal 513" xfId="1165"/>
    <cellStyle name="Normal 514" xfId="1204"/>
    <cellStyle name="Normal 515" xfId="1266"/>
    <cellStyle name="Normal 516" xfId="1337"/>
    <cellStyle name="Normal 517" xfId="1338"/>
    <cellStyle name="Normal 518" xfId="1339"/>
    <cellStyle name="Normal 519" xfId="1340"/>
    <cellStyle name="Normal 52" xfId="790"/>
    <cellStyle name="Normal 52 2" xfId="791"/>
    <cellStyle name="Normal 52 2 2" xfId="33076"/>
    <cellStyle name="Normal 520" xfId="1341"/>
    <cellStyle name="Normal 521" xfId="1342"/>
    <cellStyle name="Normal 522" xfId="1343"/>
    <cellStyle name="Normal 523" xfId="1344"/>
    <cellStyle name="Normal 524" xfId="1394"/>
    <cellStyle name="Normal 525" xfId="1431"/>
    <cellStyle name="Normal 526" xfId="1384"/>
    <cellStyle name="Normal 527" xfId="1397"/>
    <cellStyle name="Normal 528" xfId="1417"/>
    <cellStyle name="Normal 529" xfId="1426"/>
    <cellStyle name="Normal 53" xfId="792"/>
    <cellStyle name="Normal 53 2" xfId="793"/>
    <cellStyle name="Normal 53 2 2" xfId="33077"/>
    <cellStyle name="Normal 530" xfId="1422"/>
    <cellStyle name="Normal 531" xfId="1365"/>
    <cellStyle name="Normal 532" xfId="1401"/>
    <cellStyle name="Normal 533" xfId="1396"/>
    <cellStyle name="Normal 534" xfId="1428"/>
    <cellStyle name="Normal 535" xfId="1434"/>
    <cellStyle name="Normal 536" xfId="1363"/>
    <cellStyle name="Normal 537" xfId="1386"/>
    <cellStyle name="Normal 538" xfId="1415"/>
    <cellStyle name="Normal 539" xfId="1345"/>
    <cellStyle name="Normal 54" xfId="794"/>
    <cellStyle name="Normal 54 2" xfId="795"/>
    <cellStyle name="Normal 54 2 2" xfId="33078"/>
    <cellStyle name="Normal 540" xfId="1350"/>
    <cellStyle name="Normal 541" xfId="1400"/>
    <cellStyle name="Normal 542" xfId="1372"/>
    <cellStyle name="Normal 543" xfId="1346"/>
    <cellStyle name="Normal 544" xfId="1374"/>
    <cellStyle name="Normal 545" xfId="1348"/>
    <cellStyle name="Normal 546" xfId="1425"/>
    <cellStyle name="Normal 547" xfId="1433"/>
    <cellStyle name="Normal 548" xfId="1370"/>
    <cellStyle name="Normal 549" xfId="1418"/>
    <cellStyle name="Normal 55" xfId="796"/>
    <cellStyle name="Normal 55 2" xfId="797"/>
    <cellStyle name="Normal 55 2 2" xfId="33079"/>
    <cellStyle name="Normal 55 3" xfId="33006"/>
    <cellStyle name="Normal 55 4" xfId="32989"/>
    <cellStyle name="Normal 550" xfId="1420"/>
    <cellStyle name="Normal 551" xfId="1438"/>
    <cellStyle name="Normal 552" xfId="1381"/>
    <cellStyle name="Normal 553" xfId="1432"/>
    <cellStyle name="Normal 554" xfId="1402"/>
    <cellStyle name="Normal 555" xfId="1355"/>
    <cellStyle name="Normal 556" xfId="1439"/>
    <cellStyle name="Normal 557" xfId="1409"/>
    <cellStyle name="Normal 558" xfId="1393"/>
    <cellStyle name="Normal 559" xfId="1359"/>
    <cellStyle name="Normal 56" xfId="798"/>
    <cellStyle name="Normal 56 2" xfId="799"/>
    <cellStyle name="Normal 56 2 2" xfId="33080"/>
    <cellStyle name="Normal 560" xfId="1391"/>
    <cellStyle name="Normal 561" xfId="1378"/>
    <cellStyle name="Normal 562" xfId="1429"/>
    <cellStyle name="Normal 563" xfId="1366"/>
    <cellStyle name="Normal 564" xfId="1353"/>
    <cellStyle name="Normal 565" xfId="1405"/>
    <cellStyle name="Normal 566" xfId="1362"/>
    <cellStyle name="Normal 567" xfId="1385"/>
    <cellStyle name="Normal 568" xfId="1413"/>
    <cellStyle name="Normal 569" xfId="1356"/>
    <cellStyle name="Normal 57" xfId="800"/>
    <cellStyle name="Normal 57 2" xfId="801"/>
    <cellStyle name="Normal 57 2 2" xfId="33081"/>
    <cellStyle name="Normal 570" xfId="1383"/>
    <cellStyle name="Normal 571" xfId="1375"/>
    <cellStyle name="Normal 572" xfId="1399"/>
    <cellStyle name="Normal 573" xfId="1406"/>
    <cellStyle name="Normal 574" xfId="1373"/>
    <cellStyle name="Normal 575" xfId="1411"/>
    <cellStyle name="Normal 576" xfId="1407"/>
    <cellStyle name="Normal 577" xfId="1392"/>
    <cellStyle name="Normal 578" xfId="1412"/>
    <cellStyle name="Normal 579" xfId="1358"/>
    <cellStyle name="Normal 58" xfId="802"/>
    <cellStyle name="Normal 58 2" xfId="803"/>
    <cellStyle name="Normal 58 2 2" xfId="33082"/>
    <cellStyle name="Normal 580" xfId="1349"/>
    <cellStyle name="Normal 581" xfId="1404"/>
    <cellStyle name="Normal 582" xfId="1354"/>
    <cellStyle name="Normal 583" xfId="1424"/>
    <cellStyle name="Normal 584" xfId="1419"/>
    <cellStyle name="Normal 585" xfId="1435"/>
    <cellStyle name="Normal 586" xfId="1347"/>
    <cellStyle name="Normal 587" xfId="1390"/>
    <cellStyle name="Normal 588" xfId="1437"/>
    <cellStyle name="Normal 589" xfId="1398"/>
    <cellStyle name="Normal 59" xfId="804"/>
    <cellStyle name="Normal 59 2" xfId="805"/>
    <cellStyle name="Normal 59 2 2" xfId="33083"/>
    <cellStyle name="Normal 590" xfId="1360"/>
    <cellStyle name="Normal 591" xfId="1388"/>
    <cellStyle name="Normal 592" xfId="1371"/>
    <cellStyle name="Normal 593" xfId="1377"/>
    <cellStyle name="Normal 594" xfId="1364"/>
    <cellStyle name="Normal 595" xfId="1368"/>
    <cellStyle name="Normal 596" xfId="1414"/>
    <cellStyle name="Normal 597" xfId="1436"/>
    <cellStyle name="Normal 598" xfId="1421"/>
    <cellStyle name="Normal 599" xfId="1505"/>
    <cellStyle name="Normal 6" xfId="806"/>
    <cellStyle name="Normal 6 10" xfId="23891"/>
    <cellStyle name="Normal 6 10 2" xfId="23892"/>
    <cellStyle name="Normal 6 10 2 2" xfId="23893"/>
    <cellStyle name="Normal 6 10 3" xfId="23894"/>
    <cellStyle name="Normal 6 11" xfId="23895"/>
    <cellStyle name="Normal 6 11 2" xfId="23896"/>
    <cellStyle name="Normal 6 12" xfId="23897"/>
    <cellStyle name="Normal 6 13" xfId="32991"/>
    <cellStyle name="Normal 6 14" xfId="2686"/>
    <cellStyle name="Normal 6 2" xfId="807"/>
    <cellStyle name="Normal 6 2 2" xfId="4757"/>
    <cellStyle name="Normal 6 2 2 2" xfId="23898"/>
    <cellStyle name="Normal 6 2 2 3" xfId="33045"/>
    <cellStyle name="Normal 6 2 3" xfId="8382"/>
    <cellStyle name="Normal 6 2 3 2" xfId="23899"/>
    <cellStyle name="Normal 6 2 3 2 2" xfId="23900"/>
    <cellStyle name="Normal 6 2 3 2 2 2" xfId="23901"/>
    <cellStyle name="Normal 6 2 3 2 3" xfId="23902"/>
    <cellStyle name="Normal 6 2 3 3" xfId="23903"/>
    <cellStyle name="Normal 6 2 3 3 2" xfId="23904"/>
    <cellStyle name="Normal 6 2 3 4" xfId="23905"/>
    <cellStyle name="Normal 6 2 4" xfId="23906"/>
    <cellStyle name="Normal 6 2 4 2" xfId="23907"/>
    <cellStyle name="Normal 6 2 4 2 2" xfId="23908"/>
    <cellStyle name="Normal 6 2 4 3" xfId="23909"/>
    <cellStyle name="Normal 6 2 5" xfId="23910"/>
    <cellStyle name="Normal 6 2 5 2" xfId="23911"/>
    <cellStyle name="Normal 6 2 6" xfId="23912"/>
    <cellStyle name="Normal 6 2 7" xfId="33030"/>
    <cellStyle name="Normal 6 2 8" xfId="2013"/>
    <cellStyle name="Normal 6 3" xfId="4758"/>
    <cellStyle name="Normal 6 3 2" xfId="8383"/>
    <cellStyle name="Normal 6 3 2 2" xfId="23913"/>
    <cellStyle name="Normal 6 3 3" xfId="8384"/>
    <cellStyle name="Normal 6 3 3 2" xfId="23914"/>
    <cellStyle name="Normal 6 3 3 2 2" xfId="23915"/>
    <cellStyle name="Normal 6 3 3 2 2 2" xfId="23916"/>
    <cellStyle name="Normal 6 3 3 2 3" xfId="23917"/>
    <cellStyle name="Normal 6 3 3 3" xfId="23918"/>
    <cellStyle name="Normal 6 3 3 3 2" xfId="23919"/>
    <cellStyle name="Normal 6 3 3 4" xfId="23920"/>
    <cellStyle name="Normal 6 3 4" xfId="23921"/>
    <cellStyle name="Normal 6 3 4 2" xfId="23922"/>
    <cellStyle name="Normal 6 3 4 2 2" xfId="23923"/>
    <cellStyle name="Normal 6 3 4 3" xfId="23924"/>
    <cellStyle name="Normal 6 3 5" xfId="23925"/>
    <cellStyle name="Normal 6 3 5 2" xfId="23926"/>
    <cellStyle name="Normal 6 3 6" xfId="23927"/>
    <cellStyle name="Normal 6 4" xfId="4759"/>
    <cellStyle name="Normal 6 4 2" xfId="9288"/>
    <cellStyle name="Normal 6 4 2 2" xfId="23928"/>
    <cellStyle name="Normal 6 4 3" xfId="23929"/>
    <cellStyle name="Normal 6 4 3 2" xfId="23930"/>
    <cellStyle name="Normal 6 4 3 2 2" xfId="23931"/>
    <cellStyle name="Normal 6 4 3 2 2 2" xfId="23932"/>
    <cellStyle name="Normal 6 4 3 2 3" xfId="23933"/>
    <cellStyle name="Normal 6 4 3 3" xfId="23934"/>
    <cellStyle name="Normal 6 4 3 3 2" xfId="23935"/>
    <cellStyle name="Normal 6 4 3 4" xfId="23936"/>
    <cellStyle name="Normal 6 4 4" xfId="23937"/>
    <cellStyle name="Normal 6 4 4 2" xfId="23938"/>
    <cellStyle name="Normal 6 4 4 2 2" xfId="23939"/>
    <cellStyle name="Normal 6 4 4 3" xfId="23940"/>
    <cellStyle name="Normal 6 4 5" xfId="23941"/>
    <cellStyle name="Normal 6 4 5 2" xfId="23942"/>
    <cellStyle name="Normal 6 4 6" xfId="23943"/>
    <cellStyle name="Normal 6 5" xfId="5983"/>
    <cellStyle name="Normal 6 5 2" xfId="9289"/>
    <cellStyle name="Normal 6 5 2 2" xfId="23944"/>
    <cellStyle name="Normal 6 5 2 2 2" xfId="23945"/>
    <cellStyle name="Normal 6 5 2 2 2 2" xfId="23946"/>
    <cellStyle name="Normal 6 5 2 2 3" xfId="23947"/>
    <cellStyle name="Normal 6 5 2 3" xfId="23948"/>
    <cellStyle name="Normal 6 5 2 3 2" xfId="23949"/>
    <cellStyle name="Normal 6 5 2 4" xfId="23950"/>
    <cellStyle name="Normal 6 5 3" xfId="23951"/>
    <cellStyle name="Normal 6 5 3 2" xfId="23952"/>
    <cellStyle name="Normal 6 5 3 2 2" xfId="23953"/>
    <cellStyle name="Normal 6 5 3 3" xfId="23954"/>
    <cellStyle name="Normal 6 5 4" xfId="23955"/>
    <cellStyle name="Normal 6 5 4 2" xfId="23956"/>
    <cellStyle name="Normal 6 5 5" xfId="23957"/>
    <cellStyle name="Normal 6 6" xfId="23958"/>
    <cellStyle name="Normal 6 6 2" xfId="23959"/>
    <cellStyle name="Normal 6 6 2 2" xfId="23960"/>
    <cellStyle name="Normal 6 6 2 2 2" xfId="23961"/>
    <cellStyle name="Normal 6 6 2 2 2 2" xfId="23962"/>
    <cellStyle name="Normal 6 6 2 2 3" xfId="23963"/>
    <cellStyle name="Normal 6 6 2 3" xfId="23964"/>
    <cellStyle name="Normal 6 6 2 3 2" xfId="23965"/>
    <cellStyle name="Normal 6 6 2 4" xfId="23966"/>
    <cellStyle name="Normal 6 6 3" xfId="23967"/>
    <cellStyle name="Normal 6 6 3 2" xfId="23968"/>
    <cellStyle name="Normal 6 6 3 2 2" xfId="23969"/>
    <cellStyle name="Normal 6 6 3 3" xfId="23970"/>
    <cellStyle name="Normal 6 6 4" xfId="23971"/>
    <cellStyle name="Normal 6 6 4 2" xfId="23972"/>
    <cellStyle name="Normal 6 6 5" xfId="23973"/>
    <cellStyle name="Normal 6 7" xfId="23974"/>
    <cellStyle name="Normal 6 7 2" xfId="23975"/>
    <cellStyle name="Normal 6 7 2 2" xfId="23976"/>
    <cellStyle name="Normal 6 7 2 2 2" xfId="23977"/>
    <cellStyle name="Normal 6 7 2 2 2 2" xfId="23978"/>
    <cellStyle name="Normal 6 7 2 2 3" xfId="23979"/>
    <cellStyle name="Normal 6 7 2 3" xfId="23980"/>
    <cellStyle name="Normal 6 7 2 3 2" xfId="23981"/>
    <cellStyle name="Normal 6 7 2 4" xfId="23982"/>
    <cellStyle name="Normal 6 7 3" xfId="23983"/>
    <cellStyle name="Normal 6 7 3 2" xfId="23984"/>
    <cellStyle name="Normal 6 7 3 2 2" xfId="23985"/>
    <cellStyle name="Normal 6 7 3 3" xfId="23986"/>
    <cellStyle name="Normal 6 7 4" xfId="23987"/>
    <cellStyle name="Normal 6 7 4 2" xfId="23988"/>
    <cellStyle name="Normal 6 7 5" xfId="23989"/>
    <cellStyle name="Normal 6 8" xfId="23990"/>
    <cellStyle name="Normal 6 9" xfId="23991"/>
    <cellStyle name="Normal 6 9 2" xfId="23992"/>
    <cellStyle name="Normal 6 9 2 2" xfId="23993"/>
    <cellStyle name="Normal 6 9 2 2 2" xfId="23994"/>
    <cellStyle name="Normal 6 9 2 3" xfId="23995"/>
    <cellStyle name="Normal 6 9 3" xfId="23996"/>
    <cellStyle name="Normal 6 9 3 2" xfId="23997"/>
    <cellStyle name="Normal 6 9 4" xfId="23998"/>
    <cellStyle name="Normal 60" xfId="808"/>
    <cellStyle name="Normal 60 2" xfId="809"/>
    <cellStyle name="Normal 60 2 2" xfId="33084"/>
    <cellStyle name="Normal 600" xfId="1509"/>
    <cellStyle name="Normal 601" xfId="1389"/>
    <cellStyle name="Normal 602" xfId="1395"/>
    <cellStyle name="Normal 603" xfId="1387"/>
    <cellStyle name="Normal 604" xfId="1382"/>
    <cellStyle name="Normal 605" xfId="1506"/>
    <cellStyle name="Normal 606" xfId="1508"/>
    <cellStyle name="Normal 607" xfId="1511"/>
    <cellStyle name="Normal 608" xfId="1504"/>
    <cellStyle name="Normal 609" xfId="1416"/>
    <cellStyle name="Normal 61" xfId="810"/>
    <cellStyle name="Normal 61 2" xfId="811"/>
    <cellStyle name="Normal 61 2 2" xfId="33085"/>
    <cellStyle name="Normal 610" xfId="1518"/>
    <cellStyle name="Normal 611" xfId="1533"/>
    <cellStyle name="Normal 612" xfId="1540"/>
    <cellStyle name="Normal 613" xfId="1543"/>
    <cellStyle name="Normal 614" xfId="1521"/>
    <cellStyle name="Normal 615" xfId="1527"/>
    <cellStyle name="Normal 616" xfId="1524"/>
    <cellStyle name="Normal 617" xfId="1536"/>
    <cellStyle name="Normal 618" xfId="1539"/>
    <cellStyle name="Normal 619" xfId="1542"/>
    <cellStyle name="Normal 62" xfId="812"/>
    <cellStyle name="Normal 62 2" xfId="813"/>
    <cellStyle name="Normal 62 2 2" xfId="33086"/>
    <cellStyle name="Normal 620" xfId="1534"/>
    <cellStyle name="Normal 621" xfId="1519"/>
    <cellStyle name="Normal 622" xfId="1528"/>
    <cellStyle name="Normal 623" xfId="1523"/>
    <cellStyle name="Normal 624" xfId="1526"/>
    <cellStyle name="Normal 625" xfId="1525"/>
    <cellStyle name="Normal 626" xfId="1535"/>
    <cellStyle name="Normal 627" xfId="1529"/>
    <cellStyle name="Normal 628" xfId="1522"/>
    <cellStyle name="Normal 629" xfId="1537"/>
    <cellStyle name="Normal 63" xfId="814"/>
    <cellStyle name="Normal 63 2" xfId="815"/>
    <cellStyle name="Normal 63 2 2" xfId="33087"/>
    <cellStyle name="Normal 630" xfId="1558"/>
    <cellStyle name="Normal 631" xfId="1617"/>
    <cellStyle name="Normal 632" xfId="1637"/>
    <cellStyle name="Normal 633" xfId="1645"/>
    <cellStyle name="Normal 634" xfId="1569"/>
    <cellStyle name="Normal 635" xfId="1591"/>
    <cellStyle name="Normal 636" xfId="1578"/>
    <cellStyle name="Normal 637" xfId="1626"/>
    <cellStyle name="Normal 638" xfId="1634"/>
    <cellStyle name="Normal 639" xfId="1642"/>
    <cellStyle name="Normal 64" xfId="816"/>
    <cellStyle name="Normal 64 2" xfId="817"/>
    <cellStyle name="Normal 64 2 2" xfId="33088"/>
    <cellStyle name="Normal 640" xfId="1619"/>
    <cellStyle name="Normal 641" xfId="1567"/>
    <cellStyle name="Normal 642" xfId="1592"/>
    <cellStyle name="Normal 643" xfId="1577"/>
    <cellStyle name="Normal 644" xfId="1588"/>
    <cellStyle name="Normal 645" xfId="1581"/>
    <cellStyle name="Normal 646" xfId="1625"/>
    <cellStyle name="Normal 647" xfId="1594"/>
    <cellStyle name="Normal 648" xfId="1576"/>
    <cellStyle name="Normal 649" xfId="1627"/>
    <cellStyle name="Normal 65" xfId="818"/>
    <cellStyle name="Normal 65 2" xfId="819"/>
    <cellStyle name="Normal 65 2 2" xfId="33089"/>
    <cellStyle name="Normal 650" xfId="1633"/>
    <cellStyle name="Normal 651" xfId="1646"/>
    <cellStyle name="Normal 652" xfId="1616"/>
    <cellStyle name="Normal 653" xfId="1638"/>
    <cellStyle name="Normal 654" xfId="1640"/>
    <cellStyle name="Normal 655" xfId="1602"/>
    <cellStyle name="Normal 656" xfId="1566"/>
    <cellStyle name="Normal 657" xfId="1612"/>
    <cellStyle name="Normal 658" xfId="1643"/>
    <cellStyle name="Normal 659" xfId="1606"/>
    <cellStyle name="Normal 66" xfId="820"/>
    <cellStyle name="Normal 66 2" xfId="821"/>
    <cellStyle name="Normal 66 2 2" xfId="33090"/>
    <cellStyle name="Normal 660" xfId="1647"/>
    <cellStyle name="Normal 661" xfId="1604"/>
    <cellStyle name="Normal 662" xfId="1618"/>
    <cellStyle name="Normal 663" xfId="1598"/>
    <cellStyle name="Normal 664" xfId="1572"/>
    <cellStyle name="Normal 665" xfId="1590"/>
    <cellStyle name="Normal 666" xfId="1579"/>
    <cellStyle name="Normal 667" xfId="1587"/>
    <cellStyle name="Normal 668" xfId="1582"/>
    <cellStyle name="Normal 669" xfId="1624"/>
    <cellStyle name="Normal 67" xfId="822"/>
    <cellStyle name="Normal 67 2" xfId="823"/>
    <cellStyle name="Normal 67 2 2" xfId="33091"/>
    <cellStyle name="Normal 670" xfId="1595"/>
    <cellStyle name="Normal 671" xfId="1575"/>
    <cellStyle name="Normal 672" xfId="1589"/>
    <cellStyle name="Normal 673" xfId="1580"/>
    <cellStyle name="Normal 674" xfId="1586"/>
    <cellStyle name="Normal 675" xfId="1583"/>
    <cellStyle name="Normal 676" xfId="1585"/>
    <cellStyle name="Normal 677" xfId="1584"/>
    <cellStyle name="Normal 678" xfId="1623"/>
    <cellStyle name="Normal 679" xfId="1596"/>
    <cellStyle name="Normal 68" xfId="824"/>
    <cellStyle name="Normal 68 2" xfId="825"/>
    <cellStyle name="Normal 68 2 2" xfId="33092"/>
    <cellStyle name="Normal 680" xfId="1574"/>
    <cellStyle name="Normal 681" xfId="1628"/>
    <cellStyle name="Normal 682" xfId="1593"/>
    <cellStyle name="Normal 683" xfId="1562"/>
    <cellStyle name="Normal 684" xfId="1564"/>
    <cellStyle name="Normal 685" xfId="1621"/>
    <cellStyle name="Normal 686" xfId="1636"/>
    <cellStyle name="Normal 687" xfId="1648"/>
    <cellStyle name="Normal 688" xfId="1607"/>
    <cellStyle name="Normal 689" xfId="1649"/>
    <cellStyle name="Normal 69" xfId="826"/>
    <cellStyle name="Normal 69 2" xfId="827"/>
    <cellStyle name="Normal 69 2 2" xfId="33093"/>
    <cellStyle name="Normal 690" xfId="1603"/>
    <cellStyle name="Normal 691" xfId="1561"/>
    <cellStyle name="Normal 692" xfId="1563"/>
    <cellStyle name="Normal 693" xfId="1614"/>
    <cellStyle name="Normal 694" xfId="1600"/>
    <cellStyle name="Normal 695" xfId="1570"/>
    <cellStyle name="Normal 696" xfId="1631"/>
    <cellStyle name="Normal 697" xfId="1610"/>
    <cellStyle name="Normal 698" xfId="1644"/>
    <cellStyle name="Normal 699" xfId="1605"/>
    <cellStyle name="Normal 7" xfId="828"/>
    <cellStyle name="Normal 7 10" xfId="23999"/>
    <cellStyle name="Normal 7 10 2" xfId="24000"/>
    <cellStyle name="Normal 7 11" xfId="24001"/>
    <cellStyle name="Normal 7 12" xfId="2662"/>
    <cellStyle name="Normal 7 2" xfId="829"/>
    <cellStyle name="Normal 7 2 2" xfId="4760"/>
    <cellStyle name="Normal 7 2 2 2" xfId="24002"/>
    <cellStyle name="Normal 7 2 3" xfId="8385"/>
    <cellStyle name="Normal 7 2 3 2" xfId="24003"/>
    <cellStyle name="Normal 7 2 3 2 2" xfId="24004"/>
    <cellStyle name="Normal 7 2 3 2 2 2" xfId="24005"/>
    <cellStyle name="Normal 7 2 3 2 3" xfId="24006"/>
    <cellStyle name="Normal 7 2 3 3" xfId="24007"/>
    <cellStyle name="Normal 7 2 3 3 2" xfId="24008"/>
    <cellStyle name="Normal 7 2 3 4" xfId="24009"/>
    <cellStyle name="Normal 7 2 4" xfId="24010"/>
    <cellStyle name="Normal 7 2 4 2" xfId="24011"/>
    <cellStyle name="Normal 7 2 4 2 2" xfId="24012"/>
    <cellStyle name="Normal 7 2 4 3" xfId="24013"/>
    <cellStyle name="Normal 7 2 5" xfId="24014"/>
    <cellStyle name="Normal 7 2 5 2" xfId="24015"/>
    <cellStyle name="Normal 7 2 6" xfId="24016"/>
    <cellStyle name="Normal 7 2 7" xfId="2098"/>
    <cellStyle name="Normal 7 3" xfId="4761"/>
    <cellStyle name="Normal 7 3 2" xfId="8386"/>
    <cellStyle name="Normal 7 3 2 2" xfId="24017"/>
    <cellStyle name="Normal 7 3 3" xfId="8387"/>
    <cellStyle name="Normal 7 3 3 2" xfId="24018"/>
    <cellStyle name="Normal 7 3 3 2 2" xfId="24019"/>
    <cellStyle name="Normal 7 3 3 2 2 2" xfId="24020"/>
    <cellStyle name="Normal 7 3 3 2 3" xfId="24021"/>
    <cellStyle name="Normal 7 3 3 3" xfId="24022"/>
    <cellStyle name="Normal 7 3 3 3 2" xfId="24023"/>
    <cellStyle name="Normal 7 3 3 4" xfId="24024"/>
    <cellStyle name="Normal 7 3 4" xfId="24025"/>
    <cellStyle name="Normal 7 3 4 2" xfId="24026"/>
    <cellStyle name="Normal 7 3 4 2 2" xfId="24027"/>
    <cellStyle name="Normal 7 3 4 3" xfId="24028"/>
    <cellStyle name="Normal 7 3 5" xfId="24029"/>
    <cellStyle name="Normal 7 3 5 2" xfId="24030"/>
    <cellStyle name="Normal 7 3 6" xfId="24031"/>
    <cellStyle name="Normal 7 4" xfId="5988"/>
    <cellStyle name="Normal 7 4 2" xfId="9290"/>
    <cellStyle name="Normal 7 4 2 2" xfId="24032"/>
    <cellStyle name="Normal 7 4 2 2 2" xfId="24033"/>
    <cellStyle name="Normal 7 4 2 2 2 2" xfId="24034"/>
    <cellStyle name="Normal 7 4 2 2 3" xfId="24035"/>
    <cellStyle name="Normal 7 4 2 3" xfId="24036"/>
    <cellStyle name="Normal 7 4 2 3 2" xfId="24037"/>
    <cellStyle name="Normal 7 4 2 4" xfId="24038"/>
    <cellStyle name="Normal 7 4 3" xfId="24039"/>
    <cellStyle name="Normal 7 4 3 2" xfId="24040"/>
    <cellStyle name="Normal 7 4 3 2 2" xfId="24041"/>
    <cellStyle name="Normal 7 4 3 3" xfId="24042"/>
    <cellStyle name="Normal 7 4 4" xfId="24043"/>
    <cellStyle name="Normal 7 4 4 2" xfId="24044"/>
    <cellStyle name="Normal 7 4 5" xfId="24045"/>
    <cellStyle name="Normal 7 5" xfId="8388"/>
    <cellStyle name="Normal 7 5 2" xfId="24046"/>
    <cellStyle name="Normal 7 5 2 2" xfId="24047"/>
    <cellStyle name="Normal 7 5 2 2 2" xfId="24048"/>
    <cellStyle name="Normal 7 5 2 2 2 2" xfId="24049"/>
    <cellStyle name="Normal 7 5 2 2 3" xfId="24050"/>
    <cellStyle name="Normal 7 5 2 3" xfId="24051"/>
    <cellStyle name="Normal 7 5 2 3 2" xfId="24052"/>
    <cellStyle name="Normal 7 5 2 4" xfId="24053"/>
    <cellStyle name="Normal 7 5 3" xfId="24054"/>
    <cellStyle name="Normal 7 5 3 2" xfId="24055"/>
    <cellStyle name="Normal 7 5 3 2 2" xfId="24056"/>
    <cellStyle name="Normal 7 5 3 3" xfId="24057"/>
    <cellStyle name="Normal 7 5 4" xfId="24058"/>
    <cellStyle name="Normal 7 5 4 2" xfId="24059"/>
    <cellStyle name="Normal 7 5 5" xfId="24060"/>
    <cellStyle name="Normal 7 6" xfId="24061"/>
    <cellStyle name="Normal 7 6 2" xfId="24062"/>
    <cellStyle name="Normal 7 6 2 2" xfId="24063"/>
    <cellStyle name="Normal 7 6 2 2 2" xfId="24064"/>
    <cellStyle name="Normal 7 6 2 2 2 2" xfId="24065"/>
    <cellStyle name="Normal 7 6 2 2 3" xfId="24066"/>
    <cellStyle name="Normal 7 6 2 3" xfId="24067"/>
    <cellStyle name="Normal 7 6 2 3 2" xfId="24068"/>
    <cellStyle name="Normal 7 6 2 4" xfId="24069"/>
    <cellStyle name="Normal 7 6 3" xfId="24070"/>
    <cellStyle name="Normal 7 6 3 2" xfId="24071"/>
    <cellStyle name="Normal 7 6 3 2 2" xfId="24072"/>
    <cellStyle name="Normal 7 6 3 3" xfId="24073"/>
    <cellStyle name="Normal 7 6 4" xfId="24074"/>
    <cellStyle name="Normal 7 6 4 2" xfId="24075"/>
    <cellStyle name="Normal 7 6 5" xfId="24076"/>
    <cellStyle name="Normal 7 7" xfId="24077"/>
    <cellStyle name="Normal 7 8" xfId="24078"/>
    <cellStyle name="Normal 7 8 2" xfId="24079"/>
    <cellStyle name="Normal 7 8 2 2" xfId="24080"/>
    <cellStyle name="Normal 7 8 2 2 2" xfId="24081"/>
    <cellStyle name="Normal 7 8 2 3" xfId="24082"/>
    <cellStyle name="Normal 7 8 3" xfId="24083"/>
    <cellStyle name="Normal 7 8 3 2" xfId="24084"/>
    <cellStyle name="Normal 7 8 4" xfId="24085"/>
    <cellStyle name="Normal 7 9" xfId="24086"/>
    <cellStyle name="Normal 7 9 2" xfId="24087"/>
    <cellStyle name="Normal 7 9 2 2" xfId="24088"/>
    <cellStyle name="Normal 7 9 3" xfId="24089"/>
    <cellStyle name="Normal 70" xfId="830"/>
    <cellStyle name="Normal 70 2" xfId="831"/>
    <cellStyle name="Normal 70 2 2" xfId="33094"/>
    <cellStyle name="Normal 700" xfId="1560"/>
    <cellStyle name="Normal 701" xfId="1565"/>
    <cellStyle name="Normal 702" xfId="1613"/>
    <cellStyle name="Normal 703" xfId="1622"/>
    <cellStyle name="Normal 704" xfId="1597"/>
    <cellStyle name="Normal 705" xfId="1573"/>
    <cellStyle name="Normal 706" xfId="1629"/>
    <cellStyle name="Normal 707" xfId="1559"/>
    <cellStyle name="Normal 708" xfId="1615"/>
    <cellStyle name="Normal 709" xfId="1599"/>
    <cellStyle name="Normal 71" xfId="832"/>
    <cellStyle name="Normal 71 2" xfId="833"/>
    <cellStyle name="Normal 71 2 2" xfId="33095"/>
    <cellStyle name="Normal 710" xfId="1571"/>
    <cellStyle name="Normal 711" xfId="1630"/>
    <cellStyle name="Normal 712" xfId="1611"/>
    <cellStyle name="Normal 713" xfId="1639"/>
    <cellStyle name="Normal 714" xfId="1620"/>
    <cellStyle name="Normal 715" xfId="1635"/>
    <cellStyle name="Normal 716" xfId="1730"/>
    <cellStyle name="Normal 717" xfId="1775"/>
    <cellStyle name="Normal 718" xfId="1789"/>
    <cellStyle name="Normal 719" xfId="1795"/>
    <cellStyle name="Normal 72" xfId="834"/>
    <cellStyle name="Normal 72 2" xfId="835"/>
    <cellStyle name="Normal 72 2 2" xfId="836"/>
    <cellStyle name="Normal 72 3" xfId="837"/>
    <cellStyle name="Normal 720" xfId="1738"/>
    <cellStyle name="Normal 721" xfId="1757"/>
    <cellStyle name="Normal 722" xfId="1744"/>
    <cellStyle name="Normal 723" xfId="1782"/>
    <cellStyle name="Normal 724" xfId="1787"/>
    <cellStyle name="Normal 725" xfId="1793"/>
    <cellStyle name="Normal 726" xfId="1777"/>
    <cellStyle name="Normal 727" xfId="1736"/>
    <cellStyle name="Normal 728" xfId="1758"/>
    <cellStyle name="Normal 729" xfId="1743"/>
    <cellStyle name="Normal 73" xfId="838"/>
    <cellStyle name="Normal 73 2" xfId="839"/>
    <cellStyle name="Normal 73 2 2" xfId="840"/>
    <cellStyle name="Normal 73 3" xfId="841"/>
    <cellStyle name="Normal 730" xfId="1754"/>
    <cellStyle name="Normal 731" xfId="1747"/>
    <cellStyle name="Normal 732" xfId="1781"/>
    <cellStyle name="Normal 733" xfId="1760"/>
    <cellStyle name="Normal 734" xfId="1742"/>
    <cellStyle name="Normal 735" xfId="1783"/>
    <cellStyle name="Normal 736" xfId="1786"/>
    <cellStyle name="Normal 737" xfId="1796"/>
    <cellStyle name="Normal 738" xfId="1774"/>
    <cellStyle name="Normal 739" xfId="1790"/>
    <cellStyle name="Normal 74" xfId="842"/>
    <cellStyle name="Normal 74 2" xfId="843"/>
    <cellStyle name="Normal 74 2 2" xfId="844"/>
    <cellStyle name="Normal 74 3" xfId="845"/>
    <cellStyle name="Normal 740" xfId="1791"/>
    <cellStyle name="Normal 741" xfId="1765"/>
    <cellStyle name="Normal 742" xfId="1735"/>
    <cellStyle name="Normal 743" xfId="1772"/>
    <cellStyle name="Normal 744" xfId="1794"/>
    <cellStyle name="Normal 745" xfId="1768"/>
    <cellStyle name="Normal 746" xfId="1797"/>
    <cellStyle name="Normal 747" xfId="1767"/>
    <cellStyle name="Normal 748" xfId="1776"/>
    <cellStyle name="Normal 749" xfId="1763"/>
    <cellStyle name="Normal 75" xfId="846"/>
    <cellStyle name="Normal 75 2" xfId="847"/>
    <cellStyle name="Normal 75 2 2" xfId="848"/>
    <cellStyle name="Normal 75 3" xfId="849"/>
    <cellStyle name="Normal 750" xfId="1739"/>
    <cellStyle name="Normal 751" xfId="1756"/>
    <cellStyle name="Normal 752" xfId="1745"/>
    <cellStyle name="Normal 753" xfId="1753"/>
    <cellStyle name="Normal 754" xfId="1748"/>
    <cellStyle name="Normal 755" xfId="1780"/>
    <cellStyle name="Normal 756" xfId="1761"/>
    <cellStyle name="Normal 757" xfId="1741"/>
    <cellStyle name="Normal 758" xfId="1755"/>
    <cellStyle name="Normal 759" xfId="1746"/>
    <cellStyle name="Normal 76" xfId="850"/>
    <cellStyle name="Normal 76 2" xfId="851"/>
    <cellStyle name="Normal 76 2 2" xfId="852"/>
    <cellStyle name="Normal 76 3" xfId="853"/>
    <cellStyle name="Normal 760" xfId="1752"/>
    <cellStyle name="Normal 761" xfId="1749"/>
    <cellStyle name="Normal 762" xfId="1751"/>
    <cellStyle name="Normal 763" xfId="1750"/>
    <cellStyle name="Normal 764" xfId="1779"/>
    <cellStyle name="Normal 765" xfId="1762"/>
    <cellStyle name="Normal 766" xfId="1740"/>
    <cellStyle name="Normal 767" xfId="1784"/>
    <cellStyle name="Normal 768" xfId="1759"/>
    <cellStyle name="Normal 769" xfId="1732"/>
    <cellStyle name="Normal 77" xfId="854"/>
    <cellStyle name="Normal 77 2" xfId="855"/>
    <cellStyle name="Normal 77 2 2" xfId="856"/>
    <cellStyle name="Normal 77 3" xfId="857"/>
    <cellStyle name="Normal 770" xfId="1734"/>
    <cellStyle name="Normal 771" xfId="1778"/>
    <cellStyle name="Normal 772" xfId="1788"/>
    <cellStyle name="Normal 773" xfId="1798"/>
    <cellStyle name="Normal 774" xfId="1769"/>
    <cellStyle name="Normal 775" xfId="1799"/>
    <cellStyle name="Normal 776" xfId="1766"/>
    <cellStyle name="Normal 777" xfId="1731"/>
    <cellStyle name="Normal 778" xfId="1733"/>
    <cellStyle name="Normal 779" xfId="1773"/>
    <cellStyle name="Normal 78" xfId="858"/>
    <cellStyle name="Normal 78 2" xfId="859"/>
    <cellStyle name="Normal 78 2 2" xfId="860"/>
    <cellStyle name="Normal 78 3" xfId="861"/>
    <cellStyle name="Normal 780" xfId="1860"/>
    <cellStyle name="Normal 781" xfId="1915"/>
    <cellStyle name="Normal 782" xfId="1931"/>
    <cellStyle name="Normal 783" xfId="1937"/>
    <cellStyle name="Normal 784" xfId="1871"/>
    <cellStyle name="Normal 785" xfId="1888"/>
    <cellStyle name="Normal 786" xfId="1879"/>
    <cellStyle name="Normal 787" xfId="1921"/>
    <cellStyle name="Normal 788" xfId="1929"/>
    <cellStyle name="Normal 789" xfId="1935"/>
    <cellStyle name="Normal 79" xfId="862"/>
    <cellStyle name="Normal 79 2" xfId="863"/>
    <cellStyle name="Normal 79 2 2" xfId="864"/>
    <cellStyle name="Normal 79 3" xfId="865"/>
    <cellStyle name="Normal 790" xfId="1916"/>
    <cellStyle name="Normal 791" xfId="1868"/>
    <cellStyle name="Normal 792" xfId="1890"/>
    <cellStyle name="Normal 793" xfId="1878"/>
    <cellStyle name="Normal 794" xfId="1886"/>
    <cellStyle name="Normal 795" xfId="1882"/>
    <cellStyle name="Normal 796" xfId="1918"/>
    <cellStyle name="Normal 797" xfId="1891"/>
    <cellStyle name="Normal 798" xfId="1876"/>
    <cellStyle name="Normal 799" xfId="1923"/>
    <cellStyle name="Normal 8" xfId="866"/>
    <cellStyle name="Normal 8 10" xfId="24091"/>
    <cellStyle name="Normal 8 11" xfId="24090"/>
    <cellStyle name="Normal 8 12" xfId="2027"/>
    <cellStyle name="Normal 8 2" xfId="867"/>
    <cellStyle name="Normal 8 2 2" xfId="24093"/>
    <cellStyle name="Normal 8 2 3" xfId="24094"/>
    <cellStyle name="Normal 8 2 3 2" xfId="24095"/>
    <cellStyle name="Normal 8 2 3 2 2" xfId="24096"/>
    <cellStyle name="Normal 8 2 3 2 2 2" xfId="24097"/>
    <cellStyle name="Normal 8 2 3 2 3" xfId="24098"/>
    <cellStyle name="Normal 8 2 3 3" xfId="24099"/>
    <cellStyle name="Normal 8 2 3 3 2" xfId="24100"/>
    <cellStyle name="Normal 8 2 3 4" xfId="24101"/>
    <cellStyle name="Normal 8 2 4" xfId="24102"/>
    <cellStyle name="Normal 8 2 4 2" xfId="24103"/>
    <cellStyle name="Normal 8 2 4 2 2" xfId="24104"/>
    <cellStyle name="Normal 8 2 4 3" xfId="24105"/>
    <cellStyle name="Normal 8 2 5" xfId="24106"/>
    <cellStyle name="Normal 8 2 5 2" xfId="24107"/>
    <cellStyle name="Normal 8 2 6" xfId="24108"/>
    <cellStyle name="Normal 8 2 7" xfId="24092"/>
    <cellStyle name="Normal 8 2 8" xfId="4762"/>
    <cellStyle name="Normal 8 3" xfId="8389"/>
    <cellStyle name="Normal 8 3 2" xfId="24110"/>
    <cellStyle name="Normal 8 3 3" xfId="24111"/>
    <cellStyle name="Normal 8 3 3 2" xfId="24112"/>
    <cellStyle name="Normal 8 3 3 2 2" xfId="24113"/>
    <cellStyle name="Normal 8 3 3 2 2 2" xfId="24114"/>
    <cellStyle name="Normal 8 3 3 2 3" xfId="24115"/>
    <cellStyle name="Normal 8 3 3 3" xfId="24116"/>
    <cellStyle name="Normal 8 3 3 3 2" xfId="24117"/>
    <cellStyle name="Normal 8 3 3 4" xfId="24118"/>
    <cellStyle name="Normal 8 3 4" xfId="24119"/>
    <cellStyle name="Normal 8 3 4 2" xfId="24120"/>
    <cellStyle name="Normal 8 3 4 2 2" xfId="24121"/>
    <cellStyle name="Normal 8 3 4 3" xfId="24122"/>
    <cellStyle name="Normal 8 3 5" xfId="24123"/>
    <cellStyle name="Normal 8 3 5 2" xfId="24124"/>
    <cellStyle name="Normal 8 3 6" xfId="24125"/>
    <cellStyle name="Normal 8 3 7" xfId="24109"/>
    <cellStyle name="Normal 8 4" xfId="24126"/>
    <cellStyle name="Normal 8 4 2" xfId="24127"/>
    <cellStyle name="Normal 8 4 3" xfId="24128"/>
    <cellStyle name="Normal 8 4 3 2" xfId="24129"/>
    <cellStyle name="Normal 8 4 3 2 2" xfId="24130"/>
    <cellStyle name="Normal 8 4 3 2 2 2" xfId="24131"/>
    <cellStyle name="Normal 8 4 3 2 3" xfId="24132"/>
    <cellStyle name="Normal 8 4 3 3" xfId="24133"/>
    <cellStyle name="Normal 8 4 3 3 2" xfId="24134"/>
    <cellStyle name="Normal 8 4 3 4" xfId="24135"/>
    <cellStyle name="Normal 8 4 4" xfId="24136"/>
    <cellStyle name="Normal 8 4 4 2" xfId="24137"/>
    <cellStyle name="Normal 8 4 4 2 2" xfId="24138"/>
    <cellStyle name="Normal 8 4 4 3" xfId="24139"/>
    <cellStyle name="Normal 8 4 5" xfId="24140"/>
    <cellStyle name="Normal 8 4 5 2" xfId="24141"/>
    <cellStyle name="Normal 8 4 6" xfId="24142"/>
    <cellStyle name="Normal 8 5" xfId="24143"/>
    <cellStyle name="Normal 8 5 2" xfId="24144"/>
    <cellStyle name="Normal 8 5 2 2" xfId="24145"/>
    <cellStyle name="Normal 8 5 2 2 2" xfId="24146"/>
    <cellStyle name="Normal 8 5 2 2 2 2" xfId="24147"/>
    <cellStyle name="Normal 8 5 2 2 3" xfId="24148"/>
    <cellStyle name="Normal 8 5 2 3" xfId="24149"/>
    <cellStyle name="Normal 8 5 2 3 2" xfId="24150"/>
    <cellStyle name="Normal 8 5 2 4" xfId="24151"/>
    <cellStyle name="Normal 8 5 3" xfId="24152"/>
    <cellStyle name="Normal 8 5 3 2" xfId="24153"/>
    <cellStyle name="Normal 8 5 3 2 2" xfId="24154"/>
    <cellStyle name="Normal 8 5 3 3" xfId="24155"/>
    <cellStyle name="Normal 8 5 4" xfId="24156"/>
    <cellStyle name="Normal 8 5 4 2" xfId="24157"/>
    <cellStyle name="Normal 8 5 5" xfId="24158"/>
    <cellStyle name="Normal 8 6" xfId="24159"/>
    <cellStyle name="Normal 8 7" xfId="24160"/>
    <cellStyle name="Normal 8 7 2" xfId="24161"/>
    <cellStyle name="Normal 8 7 2 2" xfId="24162"/>
    <cellStyle name="Normal 8 7 2 2 2" xfId="24163"/>
    <cellStyle name="Normal 8 7 2 3" xfId="24164"/>
    <cellStyle name="Normal 8 7 3" xfId="24165"/>
    <cellStyle name="Normal 8 7 3 2" xfId="24166"/>
    <cellStyle name="Normal 8 7 4" xfId="24167"/>
    <cellStyle name="Normal 8 8" xfId="24168"/>
    <cellStyle name="Normal 8 8 2" xfId="24169"/>
    <cellStyle name="Normal 8 8 2 2" xfId="24170"/>
    <cellStyle name="Normal 8 8 3" xfId="24171"/>
    <cellStyle name="Normal 8 9" xfId="24172"/>
    <cellStyle name="Normal 8 9 2" xfId="24173"/>
    <cellStyle name="Normal 80" xfId="868"/>
    <cellStyle name="Normal 80 2" xfId="869"/>
    <cellStyle name="Normal 80 2 2" xfId="870"/>
    <cellStyle name="Normal 80 3" xfId="871"/>
    <cellStyle name="Normal 800" xfId="1928"/>
    <cellStyle name="Normal 801" xfId="1938"/>
    <cellStyle name="Normal 802" xfId="1914"/>
    <cellStyle name="Normal 803" xfId="1932"/>
    <cellStyle name="Normal 804" xfId="1933"/>
    <cellStyle name="Normal 805" xfId="1899"/>
    <cellStyle name="Normal 806" xfId="1867"/>
    <cellStyle name="Normal 807" xfId="1908"/>
    <cellStyle name="Normal 808" xfId="1936"/>
    <cellStyle name="Normal 809" xfId="1905"/>
    <cellStyle name="Normal 81" xfId="872"/>
    <cellStyle name="Normal 81 2" xfId="873"/>
    <cellStyle name="Normal 81 2 2" xfId="874"/>
    <cellStyle name="Normal 81 3" xfId="875"/>
    <cellStyle name="Normal 810" xfId="1939"/>
    <cellStyle name="Normal 811" xfId="1902"/>
    <cellStyle name="Normal 812" xfId="1885"/>
    <cellStyle name="Normal 813" xfId="1895"/>
    <cellStyle name="Normal 814" xfId="1881"/>
    <cellStyle name="Normal 815" xfId="1925"/>
    <cellStyle name="Normal 816" xfId="1941"/>
    <cellStyle name="Normal 817" xfId="1913"/>
    <cellStyle name="Normal 818" xfId="1892"/>
    <cellStyle name="Normal 819" xfId="1893"/>
    <cellStyle name="Normal 82" xfId="876"/>
    <cellStyle name="Normal 82 2" xfId="877"/>
    <cellStyle name="Normal 82 2 2" xfId="878"/>
    <cellStyle name="Normal 82 3" xfId="879"/>
    <cellStyle name="Normal 820" xfId="1970"/>
    <cellStyle name="Normal 821" xfId="1917"/>
    <cellStyle name="Normal 822" xfId="1864"/>
    <cellStyle name="Normal 823" xfId="1900"/>
    <cellStyle name="Normal 824" xfId="1873"/>
    <cellStyle name="Normal 825" xfId="1872"/>
    <cellStyle name="Normal 826" xfId="1887"/>
    <cellStyle name="Normal 827" xfId="1903"/>
    <cellStyle name="Normal 828" xfId="1940"/>
    <cellStyle name="Normal 829" xfId="1910"/>
    <cellStyle name="Normal 83" xfId="880"/>
    <cellStyle name="Normal 83 2" xfId="881"/>
    <cellStyle name="Normal 83 2 2" xfId="882"/>
    <cellStyle name="Normal 83 3" xfId="883"/>
    <cellStyle name="Normal 830" xfId="1866"/>
    <cellStyle name="Normal 831" xfId="1901"/>
    <cellStyle name="Normal 832" xfId="1909"/>
    <cellStyle name="Normal 833" xfId="1875"/>
    <cellStyle name="Normal 834" xfId="1889"/>
    <cellStyle name="Normal 835" xfId="1870"/>
    <cellStyle name="Normal 836" xfId="1930"/>
    <cellStyle name="Normal 837" xfId="1884"/>
    <cellStyle name="Normal 838" xfId="1894"/>
    <cellStyle name="Normal 839" xfId="1862"/>
    <cellStyle name="Normal 84" xfId="884"/>
    <cellStyle name="Normal 84 2" xfId="885"/>
    <cellStyle name="Normal 84 2 2" xfId="886"/>
    <cellStyle name="Normal 84 3" xfId="887"/>
    <cellStyle name="Normal 840" xfId="1865"/>
    <cellStyle name="Normal 841" xfId="1942"/>
    <cellStyle name="Normal 842" xfId="1904"/>
    <cellStyle name="Normal 843" xfId="1898"/>
    <cellStyle name="Normal 844" xfId="1874"/>
    <cellStyle name="Normal 845" xfId="1926"/>
    <cellStyle name="Normal 846" xfId="1962"/>
    <cellStyle name="Normal 847" xfId="1919"/>
    <cellStyle name="Normal 848" xfId="1911"/>
    <cellStyle name="Normal 849" xfId="1920"/>
    <cellStyle name="Normal 85" xfId="888"/>
    <cellStyle name="Normal 85 2" xfId="889"/>
    <cellStyle name="Normal 85 2 2" xfId="890"/>
    <cellStyle name="Normal 85 3" xfId="891"/>
    <cellStyle name="Normal 850" xfId="1005"/>
    <cellStyle name="Normal 850 2" xfId="2008"/>
    <cellStyle name="Normal 851" xfId="1002"/>
    <cellStyle name="Normal 851 2" xfId="2006"/>
    <cellStyle name="Normal 852" xfId="2004"/>
    <cellStyle name="Normal 852 2" xfId="2011"/>
    <cellStyle name="Normal 853" xfId="1004"/>
    <cellStyle name="Normal 853 2" xfId="2009"/>
    <cellStyle name="Normal 854" xfId="1003"/>
    <cellStyle name="Normal 854 2" xfId="2007"/>
    <cellStyle name="Normal 855" xfId="2001"/>
    <cellStyle name="Normal 855 2" xfId="2010"/>
    <cellStyle name="Normal 856" xfId="3026"/>
    <cellStyle name="Normal 857" xfId="3051"/>
    <cellStyle name="Normal 858" xfId="3061"/>
    <cellStyle name="Normal 859" xfId="3042"/>
    <cellStyle name="Normal 86" xfId="892"/>
    <cellStyle name="Normal 86 2" xfId="893"/>
    <cellStyle name="Normal 86 2 2" xfId="894"/>
    <cellStyle name="Normal 86 3" xfId="895"/>
    <cellStyle name="Normal 860" xfId="3030"/>
    <cellStyle name="Normal 861" xfId="3037"/>
    <cellStyle name="Normal 862" xfId="3036"/>
    <cellStyle name="Normal 863" xfId="3053"/>
    <cellStyle name="Normal 864" xfId="3038"/>
    <cellStyle name="Normal 865" xfId="3035"/>
    <cellStyle name="Normal 866" xfId="3054"/>
    <cellStyle name="Normal 867" xfId="3058"/>
    <cellStyle name="Normal 868" xfId="3063"/>
    <cellStyle name="Normal 869" xfId="3044"/>
    <cellStyle name="Normal 87" xfId="896"/>
    <cellStyle name="Normal 87 2" xfId="897"/>
    <cellStyle name="Normal 87 2 2" xfId="898"/>
    <cellStyle name="Normal 87 3" xfId="899"/>
    <cellStyle name="Normal 870" xfId="3052"/>
    <cellStyle name="Normal 871" xfId="3039"/>
    <cellStyle name="Normal 872" xfId="3033"/>
    <cellStyle name="Normal 873" xfId="3055"/>
    <cellStyle name="Normal 874" xfId="3027"/>
    <cellStyle name="Normal 875" xfId="3050"/>
    <cellStyle name="Normal 876" xfId="3040"/>
    <cellStyle name="Normal 877" xfId="3032"/>
    <cellStyle name="Normal 878" xfId="3056"/>
    <cellStyle name="Normal 879" xfId="3047"/>
    <cellStyle name="Normal 88" xfId="900"/>
    <cellStyle name="Normal 88 2" xfId="901"/>
    <cellStyle name="Normal 88 2 2" xfId="902"/>
    <cellStyle name="Normal 88 3" xfId="903"/>
    <cellStyle name="Normal 880" xfId="3041"/>
    <cellStyle name="Normal 881" xfId="3031"/>
    <cellStyle name="Normal 882" xfId="3048"/>
    <cellStyle name="Normal 883" xfId="3090"/>
    <cellStyle name="Normal 884" xfId="3096"/>
    <cellStyle name="Normal 885" xfId="3085"/>
    <cellStyle name="Normal 886" xfId="3034"/>
    <cellStyle name="Normal 887" xfId="3049"/>
    <cellStyle name="Normal 888" xfId="3060"/>
    <cellStyle name="Normal 889" xfId="3092"/>
    <cellStyle name="Normal 89" xfId="904"/>
    <cellStyle name="Normal 89 2" xfId="905"/>
    <cellStyle name="Normal 89 2 2" xfId="906"/>
    <cellStyle name="Normal 89 3" xfId="907"/>
    <cellStyle name="Normal 890" xfId="3028"/>
    <cellStyle name="Normal 891" xfId="3064"/>
    <cellStyle name="Normal 892" xfId="3093"/>
    <cellStyle name="Normal 893" xfId="3095"/>
    <cellStyle name="Normal 894" xfId="3098"/>
    <cellStyle name="Normal 895" xfId="3087"/>
    <cellStyle name="Normal 896" xfId="3091"/>
    <cellStyle name="Normal 9" xfId="908"/>
    <cellStyle name="Normal 9 10" xfId="32992"/>
    <cellStyle name="Normal 9 11" xfId="4763"/>
    <cellStyle name="Normal 9 2" xfId="909"/>
    <cellStyle name="Normal 9 2 2" xfId="8390"/>
    <cellStyle name="Normal 9 2 2 2" xfId="24174"/>
    <cellStyle name="Normal 9 2 2 3" xfId="33046"/>
    <cellStyle name="Normal 9 2 3" xfId="8391"/>
    <cellStyle name="Normal 9 2 3 2" xfId="24175"/>
    <cellStyle name="Normal 9 2 3 2 2" xfId="24176"/>
    <cellStyle name="Normal 9 2 3 2 2 2" xfId="24177"/>
    <cellStyle name="Normal 9 2 3 2 3" xfId="24178"/>
    <cellStyle name="Normal 9 2 3 3" xfId="24179"/>
    <cellStyle name="Normal 9 2 3 3 2" xfId="24180"/>
    <cellStyle name="Normal 9 2 3 4" xfId="24181"/>
    <cellStyle name="Normal 9 2 4" xfId="24182"/>
    <cellStyle name="Normal 9 2 4 2" xfId="24183"/>
    <cellStyle name="Normal 9 2 4 2 2" xfId="24184"/>
    <cellStyle name="Normal 9 2 4 3" xfId="24185"/>
    <cellStyle name="Normal 9 2 5" xfId="24186"/>
    <cellStyle name="Normal 9 2 5 2" xfId="24187"/>
    <cellStyle name="Normal 9 2 6" xfId="24188"/>
    <cellStyle name="Normal 9 2 7" xfId="33031"/>
    <cellStyle name="Normal 9 2 8" xfId="4764"/>
    <cellStyle name="Normal 9 3" xfId="4765"/>
    <cellStyle name="Normal 9 3 2" xfId="8392"/>
    <cellStyle name="Normal 9 3 2 2" xfId="24189"/>
    <cellStyle name="Normal 9 3 2 2 2" xfId="24190"/>
    <cellStyle name="Normal 9 3 2 2 2 2" xfId="24191"/>
    <cellStyle name="Normal 9 3 2 2 2 2 2" xfId="24192"/>
    <cellStyle name="Normal 9 3 2 2 2 3" xfId="24193"/>
    <cellStyle name="Normal 9 3 2 2 3" xfId="24194"/>
    <cellStyle name="Normal 9 3 2 2 3 2" xfId="24195"/>
    <cellStyle name="Normal 9 3 2 2 4" xfId="24196"/>
    <cellStyle name="Normal 9 3 2 3" xfId="24197"/>
    <cellStyle name="Normal 9 3 2 3 2" xfId="24198"/>
    <cellStyle name="Normal 9 3 2 3 2 2" xfId="24199"/>
    <cellStyle name="Normal 9 3 2 3 3" xfId="24200"/>
    <cellStyle name="Normal 9 3 2 4" xfId="24201"/>
    <cellStyle name="Normal 9 3 2 4 2" xfId="24202"/>
    <cellStyle name="Normal 9 3 2 5" xfId="24203"/>
    <cellStyle name="Normal 9 3 3" xfId="8393"/>
    <cellStyle name="Normal 9 3 3 2" xfId="24204"/>
    <cellStyle name="Normal 9 3 3 2 2" xfId="24205"/>
    <cellStyle name="Normal 9 3 3 2 2 2" xfId="24206"/>
    <cellStyle name="Normal 9 3 3 2 3" xfId="24207"/>
    <cellStyle name="Normal 9 3 3 3" xfId="24208"/>
    <cellStyle name="Normal 9 3 3 3 2" xfId="24209"/>
    <cellStyle name="Normal 9 3 3 4" xfId="24210"/>
    <cellStyle name="Normal 9 3 4" xfId="24211"/>
    <cellStyle name="Normal 9 3 4 2" xfId="24212"/>
    <cellStyle name="Normal 9 3 4 2 2" xfId="24213"/>
    <cellStyle name="Normal 9 3 4 3" xfId="24214"/>
    <cellStyle name="Normal 9 3 5" xfId="24215"/>
    <cellStyle name="Normal 9 3 5 2" xfId="24216"/>
    <cellStyle name="Normal 9 3 6" xfId="24217"/>
    <cellStyle name="Normal 9 3 6 2" xfId="24218"/>
    <cellStyle name="Normal 9 3 7" xfId="24219"/>
    <cellStyle name="Normal 9 4" xfId="8394"/>
    <cellStyle name="Normal 9 4 2" xfId="24220"/>
    <cellStyle name="Normal 9 4 2 2" xfId="24221"/>
    <cellStyle name="Normal 9 4 2 2 2" xfId="24222"/>
    <cellStyle name="Normal 9 4 2 2 2 2" xfId="24223"/>
    <cellStyle name="Normal 9 4 2 2 3" xfId="24224"/>
    <cellStyle name="Normal 9 4 2 3" xfId="24225"/>
    <cellStyle name="Normal 9 4 2 3 2" xfId="24226"/>
    <cellStyle name="Normal 9 4 2 4" xfId="24227"/>
    <cellStyle name="Normal 9 4 3" xfId="24228"/>
    <cellStyle name="Normal 9 4 3 2" xfId="24229"/>
    <cellStyle name="Normal 9 4 3 2 2" xfId="24230"/>
    <cellStyle name="Normal 9 4 3 3" xfId="24231"/>
    <cellStyle name="Normal 9 4 4" xfId="24232"/>
    <cellStyle name="Normal 9 4 4 2" xfId="24233"/>
    <cellStyle name="Normal 9 4 5" xfId="24234"/>
    <cellStyle name="Normal 9 5" xfId="8395"/>
    <cellStyle name="Normal 9 5 2" xfId="24235"/>
    <cellStyle name="Normal 9 5 2 2" xfId="24236"/>
    <cellStyle name="Normal 9 5 2 2 2" xfId="24237"/>
    <cellStyle name="Normal 9 5 2 2 2 2" xfId="24238"/>
    <cellStyle name="Normal 9 5 2 2 3" xfId="24239"/>
    <cellStyle name="Normal 9 5 2 3" xfId="24240"/>
    <cellStyle name="Normal 9 5 2 3 2" xfId="24241"/>
    <cellStyle name="Normal 9 5 2 4" xfId="24242"/>
    <cellStyle name="Normal 9 5 3" xfId="24243"/>
    <cellStyle name="Normal 9 5 3 2" xfId="24244"/>
    <cellStyle name="Normal 9 5 3 2 2" xfId="24245"/>
    <cellStyle name="Normal 9 5 3 3" xfId="24246"/>
    <cellStyle name="Normal 9 5 4" xfId="24247"/>
    <cellStyle name="Normal 9 5 4 2" xfId="24248"/>
    <cellStyle name="Normal 9 5 5" xfId="24249"/>
    <cellStyle name="Normal 9 6" xfId="24250"/>
    <cellStyle name="Normal 9 6 2" xfId="24251"/>
    <cellStyle name="Normal 9 6 2 2" xfId="24252"/>
    <cellStyle name="Normal 9 6 2 2 2" xfId="24253"/>
    <cellStyle name="Normal 9 6 2 3" xfId="24254"/>
    <cellStyle name="Normal 9 6 3" xfId="24255"/>
    <cellStyle name="Normal 9 6 3 2" xfId="24256"/>
    <cellStyle name="Normal 9 6 4" xfId="24257"/>
    <cellStyle name="Normal 9 7" xfId="24258"/>
    <cellStyle name="Normal 9 7 2" xfId="24259"/>
    <cellStyle name="Normal 9 7 2 2" xfId="24260"/>
    <cellStyle name="Normal 9 7 3" xfId="24261"/>
    <cellStyle name="Normal 9 8" xfId="24262"/>
    <cellStyle name="Normal 9 8 2" xfId="24263"/>
    <cellStyle name="Normal 9 9" xfId="24264"/>
    <cellStyle name="Normal 90" xfId="910"/>
    <cellStyle name="Normal 90 2" xfId="911"/>
    <cellStyle name="Normal 90 2 2" xfId="912"/>
    <cellStyle name="Normal 90 3" xfId="913"/>
    <cellStyle name="Normal 91" xfId="914"/>
    <cellStyle name="Normal 91 2" xfId="915"/>
    <cellStyle name="Normal 91 2 2" xfId="916"/>
    <cellStyle name="Normal 91 3" xfId="917"/>
    <cellStyle name="Normal 92" xfId="918"/>
    <cellStyle name="Normal 92 2" xfId="919"/>
    <cellStyle name="Normal 92 2 2" xfId="920"/>
    <cellStyle name="Normal 92 3" xfId="921"/>
    <cellStyle name="Normal 93" xfId="922"/>
    <cellStyle name="Normal 93 2" xfId="923"/>
    <cellStyle name="Normal 93 2 2" xfId="924"/>
    <cellStyle name="Normal 93 3" xfId="925"/>
    <cellStyle name="Normal 94" xfId="926"/>
    <cellStyle name="Normal 94 2" xfId="927"/>
    <cellStyle name="Normal 94 2 2" xfId="928"/>
    <cellStyle name="Normal 94 3" xfId="929"/>
    <cellStyle name="Normal 95" xfId="930"/>
    <cellStyle name="Normal 95 2" xfId="931"/>
    <cellStyle name="Normal 95 2 2" xfId="932"/>
    <cellStyle name="Normal 95 3" xfId="933"/>
    <cellStyle name="Normal 96" xfId="934"/>
    <cellStyle name="Normal 96 2" xfId="935"/>
    <cellStyle name="Normal 96 2 2" xfId="936"/>
    <cellStyle name="Normal 96 3" xfId="937"/>
    <cellStyle name="Normal 97" xfId="938"/>
    <cellStyle name="Normal 97 2" xfId="939"/>
    <cellStyle name="Normal 97 2 2" xfId="940"/>
    <cellStyle name="Normal 97 3" xfId="941"/>
    <cellStyle name="Normal 98" xfId="942"/>
    <cellStyle name="Normal 98 2" xfId="943"/>
    <cellStyle name="Normal 98 2 2" xfId="944"/>
    <cellStyle name="Normal 98 3" xfId="945"/>
    <cellStyle name="Normal 99" xfId="946"/>
    <cellStyle name="Normal 99 2" xfId="947"/>
    <cellStyle name="Normal 99 2 2" xfId="948"/>
    <cellStyle name="Normal 99 3" xfId="949"/>
    <cellStyle name="Normal text" xfId="24265"/>
    <cellStyle name="Normal U" xfId="24266"/>
    <cellStyle name="Normal1" xfId="24267"/>
    <cellStyle name="Normal2" xfId="24268"/>
    <cellStyle name="Normal3" xfId="24269"/>
    <cellStyle name="NormalGB" xfId="24270"/>
    <cellStyle name="Note 10" xfId="4766"/>
    <cellStyle name="Note 10 10" xfId="4767"/>
    <cellStyle name="Note 10 11" xfId="4768"/>
    <cellStyle name="Note 10 12" xfId="4769"/>
    <cellStyle name="Note 10 13" xfId="4770"/>
    <cellStyle name="Note 10 14" xfId="4771"/>
    <cellStyle name="Note 10 15" xfId="4772"/>
    <cellStyle name="Note 10 2" xfId="4773"/>
    <cellStyle name="Note 10 3" xfId="4774"/>
    <cellStyle name="Note 10 4" xfId="4775"/>
    <cellStyle name="Note 10 5" xfId="4776"/>
    <cellStyle name="Note 10 6" xfId="4777"/>
    <cellStyle name="Note 10 7" xfId="4778"/>
    <cellStyle name="Note 10 8" xfId="4779"/>
    <cellStyle name="Note 10 9" xfId="4780"/>
    <cellStyle name="Note 11" xfId="4781"/>
    <cellStyle name="Note 11 10" xfId="4782"/>
    <cellStyle name="Note 11 11" xfId="4783"/>
    <cellStyle name="Note 11 12" xfId="4784"/>
    <cellStyle name="Note 11 13" xfId="4785"/>
    <cellStyle name="Note 11 14" xfId="4786"/>
    <cellStyle name="Note 11 15" xfId="4787"/>
    <cellStyle name="Note 11 2" xfId="4788"/>
    <cellStyle name="Note 11 3" xfId="4789"/>
    <cellStyle name="Note 11 4" xfId="4790"/>
    <cellStyle name="Note 11 5" xfId="4791"/>
    <cellStyle name="Note 11 6" xfId="4792"/>
    <cellStyle name="Note 11 7" xfId="4793"/>
    <cellStyle name="Note 11 8" xfId="4794"/>
    <cellStyle name="Note 11 9" xfId="4795"/>
    <cellStyle name="Note 12" xfId="4796"/>
    <cellStyle name="Note 12 10" xfId="4797"/>
    <cellStyle name="Note 12 11" xfId="4798"/>
    <cellStyle name="Note 12 12" xfId="4799"/>
    <cellStyle name="Note 12 13" xfId="4800"/>
    <cellStyle name="Note 12 14" xfId="4801"/>
    <cellStyle name="Note 12 15" xfId="4802"/>
    <cellStyle name="Note 12 2" xfId="4803"/>
    <cellStyle name="Note 12 3" xfId="4804"/>
    <cellStyle name="Note 12 4" xfId="4805"/>
    <cellStyle name="Note 12 5" xfId="4806"/>
    <cellStyle name="Note 12 6" xfId="4807"/>
    <cellStyle name="Note 12 7" xfId="4808"/>
    <cellStyle name="Note 12 8" xfId="4809"/>
    <cellStyle name="Note 12 9" xfId="4810"/>
    <cellStyle name="Note 13" xfId="4811"/>
    <cellStyle name="Note 13 10" xfId="4812"/>
    <cellStyle name="Note 13 11" xfId="4813"/>
    <cellStyle name="Note 13 12" xfId="4814"/>
    <cellStyle name="Note 13 13" xfId="4815"/>
    <cellStyle name="Note 13 14" xfId="4816"/>
    <cellStyle name="Note 13 15" xfId="4817"/>
    <cellStyle name="Note 13 2" xfId="4818"/>
    <cellStyle name="Note 13 3" xfId="4819"/>
    <cellStyle name="Note 13 4" xfId="4820"/>
    <cellStyle name="Note 13 5" xfId="4821"/>
    <cellStyle name="Note 13 6" xfId="4822"/>
    <cellStyle name="Note 13 7" xfId="4823"/>
    <cellStyle name="Note 13 8" xfId="4824"/>
    <cellStyle name="Note 13 9" xfId="4825"/>
    <cellStyle name="Note 14" xfId="4826"/>
    <cellStyle name="Note 14 10" xfId="4827"/>
    <cellStyle name="Note 14 11" xfId="4828"/>
    <cellStyle name="Note 14 12" xfId="4829"/>
    <cellStyle name="Note 14 13" xfId="4830"/>
    <cellStyle name="Note 14 14" xfId="4831"/>
    <cellStyle name="Note 14 15" xfId="4832"/>
    <cellStyle name="Note 14 2" xfId="4833"/>
    <cellStyle name="Note 14 3" xfId="4834"/>
    <cellStyle name="Note 14 4" xfId="4835"/>
    <cellStyle name="Note 14 5" xfId="4836"/>
    <cellStyle name="Note 14 6" xfId="4837"/>
    <cellStyle name="Note 14 7" xfId="4838"/>
    <cellStyle name="Note 14 8" xfId="4839"/>
    <cellStyle name="Note 14 9" xfId="4840"/>
    <cellStyle name="Note 15" xfId="4841"/>
    <cellStyle name="Note 15 10" xfId="4842"/>
    <cellStyle name="Note 15 11" xfId="4843"/>
    <cellStyle name="Note 15 12" xfId="4844"/>
    <cellStyle name="Note 15 13" xfId="4845"/>
    <cellStyle name="Note 15 14" xfId="4846"/>
    <cellStyle name="Note 15 15" xfId="4847"/>
    <cellStyle name="Note 15 2" xfId="4848"/>
    <cellStyle name="Note 15 3" xfId="4849"/>
    <cellStyle name="Note 15 4" xfId="4850"/>
    <cellStyle name="Note 15 5" xfId="4851"/>
    <cellStyle name="Note 15 6" xfId="4852"/>
    <cellStyle name="Note 15 7" xfId="4853"/>
    <cellStyle name="Note 15 8" xfId="4854"/>
    <cellStyle name="Note 15 9" xfId="4855"/>
    <cellStyle name="Note 16" xfId="4856"/>
    <cellStyle name="Note 16 10" xfId="4857"/>
    <cellStyle name="Note 16 11" xfId="4858"/>
    <cellStyle name="Note 16 12" xfId="4859"/>
    <cellStyle name="Note 16 13" xfId="4860"/>
    <cellStyle name="Note 16 14" xfId="4861"/>
    <cellStyle name="Note 16 15" xfId="4862"/>
    <cellStyle name="Note 16 2" xfId="4863"/>
    <cellStyle name="Note 16 3" xfId="4864"/>
    <cellStyle name="Note 16 4" xfId="4865"/>
    <cellStyle name="Note 16 5" xfId="4866"/>
    <cellStyle name="Note 16 6" xfId="4867"/>
    <cellStyle name="Note 16 7" xfId="4868"/>
    <cellStyle name="Note 16 8" xfId="4869"/>
    <cellStyle name="Note 16 9" xfId="4870"/>
    <cellStyle name="Note 17" xfId="4871"/>
    <cellStyle name="Note 17 10" xfId="4872"/>
    <cellStyle name="Note 17 11" xfId="4873"/>
    <cellStyle name="Note 17 12" xfId="4874"/>
    <cellStyle name="Note 17 13" xfId="4875"/>
    <cellStyle name="Note 17 14" xfId="4876"/>
    <cellStyle name="Note 17 15" xfId="4877"/>
    <cellStyle name="Note 17 2" xfId="4878"/>
    <cellStyle name="Note 17 3" xfId="4879"/>
    <cellStyle name="Note 17 4" xfId="4880"/>
    <cellStyle name="Note 17 5" xfId="4881"/>
    <cellStyle name="Note 17 6" xfId="4882"/>
    <cellStyle name="Note 17 7" xfId="4883"/>
    <cellStyle name="Note 17 8" xfId="4884"/>
    <cellStyle name="Note 17 9" xfId="4885"/>
    <cellStyle name="Note 18" xfId="4886"/>
    <cellStyle name="Note 18 10" xfId="4887"/>
    <cellStyle name="Note 18 11" xfId="4888"/>
    <cellStyle name="Note 18 12" xfId="4889"/>
    <cellStyle name="Note 18 13" xfId="4890"/>
    <cellStyle name="Note 18 14" xfId="4891"/>
    <cellStyle name="Note 18 15" xfId="4892"/>
    <cellStyle name="Note 18 2" xfId="4893"/>
    <cellStyle name="Note 18 3" xfId="4894"/>
    <cellStyle name="Note 18 4" xfId="4895"/>
    <cellStyle name="Note 18 5" xfId="4896"/>
    <cellStyle name="Note 18 6" xfId="4897"/>
    <cellStyle name="Note 18 7" xfId="4898"/>
    <cellStyle name="Note 18 8" xfId="4899"/>
    <cellStyle name="Note 18 9" xfId="4900"/>
    <cellStyle name="Note 19" xfId="4901"/>
    <cellStyle name="Note 19 10" xfId="4902"/>
    <cellStyle name="Note 19 11" xfId="4903"/>
    <cellStyle name="Note 19 12" xfId="4904"/>
    <cellStyle name="Note 19 13" xfId="4905"/>
    <cellStyle name="Note 19 14" xfId="4906"/>
    <cellStyle name="Note 19 15" xfId="4907"/>
    <cellStyle name="Note 19 2" xfId="4908"/>
    <cellStyle name="Note 19 3" xfId="4909"/>
    <cellStyle name="Note 19 4" xfId="4910"/>
    <cellStyle name="Note 19 5" xfId="4911"/>
    <cellStyle name="Note 19 6" xfId="4912"/>
    <cellStyle name="Note 19 7" xfId="4913"/>
    <cellStyle name="Note 19 8" xfId="4914"/>
    <cellStyle name="Note 19 9" xfId="4915"/>
    <cellStyle name="Note 2" xfId="950"/>
    <cellStyle name="Note 2 10" xfId="4917"/>
    <cellStyle name="Note 2 10 2" xfId="24273"/>
    <cellStyle name="Note 2 10 3" xfId="24274"/>
    <cellStyle name="Note 2 10 4" xfId="24275"/>
    <cellStyle name="Note 2 10 5" xfId="24276"/>
    <cellStyle name="Note 2 10 6" xfId="24272"/>
    <cellStyle name="Note 2 11" xfId="4918"/>
    <cellStyle name="Note 2 11 2" xfId="24277"/>
    <cellStyle name="Note 2 12" xfId="4919"/>
    <cellStyle name="Note 2 12 2" xfId="24278"/>
    <cellStyle name="Note 2 13" xfId="4920"/>
    <cellStyle name="Note 2 13 2" xfId="24279"/>
    <cellStyle name="Note 2 14" xfId="4921"/>
    <cellStyle name="Note 2 14 2" xfId="24280"/>
    <cellStyle name="Note 2 15" xfId="4922"/>
    <cellStyle name="Note 2 16" xfId="4923"/>
    <cellStyle name="Note 2 17" xfId="4916"/>
    <cellStyle name="Note 2 18" xfId="10215"/>
    <cellStyle name="Note 2 19" xfId="2369"/>
    <cellStyle name="Note 2 2" xfId="951"/>
    <cellStyle name="Note 2 2 10" xfId="4925"/>
    <cellStyle name="Note 2 2 10 2" xfId="24282"/>
    <cellStyle name="Note 2 2 11" xfId="4926"/>
    <cellStyle name="Note 2 2 11 2" xfId="24283"/>
    <cellStyle name="Note 2 2 12" xfId="4927"/>
    <cellStyle name="Note 2 2 12 2" xfId="24284"/>
    <cellStyle name="Note 2 2 13" xfId="4928"/>
    <cellStyle name="Note 2 2 13 2" xfId="24285"/>
    <cellStyle name="Note 2 2 14" xfId="4929"/>
    <cellStyle name="Note 2 2 15" xfId="4930"/>
    <cellStyle name="Note 2 2 16" xfId="4931"/>
    <cellStyle name="Note 2 2 17" xfId="24281"/>
    <cellStyle name="Note 2 2 18" xfId="33010"/>
    <cellStyle name="Note 2 2 19" xfId="4924"/>
    <cellStyle name="Note 2 2 2" xfId="952"/>
    <cellStyle name="Note 2 2 2 10" xfId="4933"/>
    <cellStyle name="Note 2 2 2 10 2" xfId="24287"/>
    <cellStyle name="Note 2 2 2 11" xfId="4934"/>
    <cellStyle name="Note 2 2 2 11 2" xfId="24288"/>
    <cellStyle name="Note 2 2 2 12" xfId="4935"/>
    <cellStyle name="Note 2 2 2 12 2" xfId="24289"/>
    <cellStyle name="Note 2 2 2 13" xfId="4936"/>
    <cellStyle name="Note 2 2 2 14" xfId="4937"/>
    <cellStyle name="Note 2 2 2 15" xfId="4938"/>
    <cellStyle name="Note 2 2 2 16" xfId="24286"/>
    <cellStyle name="Note 2 2 2 17" xfId="4932"/>
    <cellStyle name="Note 2 2 2 2" xfId="4939"/>
    <cellStyle name="Note 2 2 2 2 10" xfId="24291"/>
    <cellStyle name="Note 2 2 2 2 11" xfId="24292"/>
    <cellStyle name="Note 2 2 2 2 12" xfId="24290"/>
    <cellStyle name="Note 2 2 2 2 2" xfId="24293"/>
    <cellStyle name="Note 2 2 2 2 2 10" xfId="24294"/>
    <cellStyle name="Note 2 2 2 2 2 2" xfId="24295"/>
    <cellStyle name="Note 2 2 2 2 2 2 2" xfId="24296"/>
    <cellStyle name="Note 2 2 2 2 2 2 2 2" xfId="24297"/>
    <cellStyle name="Note 2 2 2 2 2 2 2 3" xfId="24298"/>
    <cellStyle name="Note 2 2 2 2 2 2 2 4" xfId="24299"/>
    <cellStyle name="Note 2 2 2 2 2 2 2 5" xfId="24300"/>
    <cellStyle name="Note 2 2 2 2 2 2 3" xfId="24301"/>
    <cellStyle name="Note 2 2 2 2 2 2 4" xfId="24302"/>
    <cellStyle name="Note 2 2 2 2 2 2 5" xfId="24303"/>
    <cellStyle name="Note 2 2 2 2 2 2 6" xfId="24304"/>
    <cellStyle name="Note 2 2 2 2 2 3" xfId="24305"/>
    <cellStyle name="Note 2 2 2 2 2 3 2" xfId="24306"/>
    <cellStyle name="Note 2 2 2 2 2 3 2 2" xfId="24307"/>
    <cellStyle name="Note 2 2 2 2 2 3 2 3" xfId="24308"/>
    <cellStyle name="Note 2 2 2 2 2 3 2 4" xfId="24309"/>
    <cellStyle name="Note 2 2 2 2 2 3 2 5" xfId="24310"/>
    <cellStyle name="Note 2 2 2 2 2 3 3" xfId="24311"/>
    <cellStyle name="Note 2 2 2 2 2 3 4" xfId="24312"/>
    <cellStyle name="Note 2 2 2 2 2 3 5" xfId="24313"/>
    <cellStyle name="Note 2 2 2 2 2 3 6" xfId="24314"/>
    <cellStyle name="Note 2 2 2 2 2 4" xfId="24315"/>
    <cellStyle name="Note 2 2 2 2 2 4 2" xfId="24316"/>
    <cellStyle name="Note 2 2 2 2 2 4 2 2" xfId="24317"/>
    <cellStyle name="Note 2 2 2 2 2 4 2 3" xfId="24318"/>
    <cellStyle name="Note 2 2 2 2 2 4 2 4" xfId="24319"/>
    <cellStyle name="Note 2 2 2 2 2 4 2 5" xfId="24320"/>
    <cellStyle name="Note 2 2 2 2 2 4 3" xfId="24321"/>
    <cellStyle name="Note 2 2 2 2 2 4 4" xfId="24322"/>
    <cellStyle name="Note 2 2 2 2 2 4 5" xfId="24323"/>
    <cellStyle name="Note 2 2 2 2 2 4 6" xfId="24324"/>
    <cellStyle name="Note 2 2 2 2 2 5" xfId="24325"/>
    <cellStyle name="Note 2 2 2 2 2 5 2" xfId="24326"/>
    <cellStyle name="Note 2 2 2 2 2 5 2 2" xfId="24327"/>
    <cellStyle name="Note 2 2 2 2 2 5 2 3" xfId="24328"/>
    <cellStyle name="Note 2 2 2 2 2 5 2 4" xfId="24329"/>
    <cellStyle name="Note 2 2 2 2 2 5 2 5" xfId="24330"/>
    <cellStyle name="Note 2 2 2 2 2 5 3" xfId="24331"/>
    <cellStyle name="Note 2 2 2 2 2 5 4" xfId="24332"/>
    <cellStyle name="Note 2 2 2 2 2 5 5" xfId="24333"/>
    <cellStyle name="Note 2 2 2 2 2 5 6" xfId="24334"/>
    <cellStyle name="Note 2 2 2 2 2 6" xfId="24335"/>
    <cellStyle name="Note 2 2 2 2 2 6 2" xfId="24336"/>
    <cellStyle name="Note 2 2 2 2 2 6 3" xfId="24337"/>
    <cellStyle name="Note 2 2 2 2 2 6 4" xfId="24338"/>
    <cellStyle name="Note 2 2 2 2 2 6 5" xfId="24339"/>
    <cellStyle name="Note 2 2 2 2 2 7" xfId="24340"/>
    <cellStyle name="Note 2 2 2 2 2 8" xfId="24341"/>
    <cellStyle name="Note 2 2 2 2 2 9" xfId="24342"/>
    <cellStyle name="Note 2 2 2 2 3" xfId="24343"/>
    <cellStyle name="Note 2 2 2 2 3 10" xfId="24344"/>
    <cellStyle name="Note 2 2 2 2 3 2" xfId="24345"/>
    <cellStyle name="Note 2 2 2 2 3 2 2" xfId="24346"/>
    <cellStyle name="Note 2 2 2 2 3 2 2 2" xfId="24347"/>
    <cellStyle name="Note 2 2 2 2 3 2 2 3" xfId="24348"/>
    <cellStyle name="Note 2 2 2 2 3 2 2 4" xfId="24349"/>
    <cellStyle name="Note 2 2 2 2 3 2 2 5" xfId="24350"/>
    <cellStyle name="Note 2 2 2 2 3 2 3" xfId="24351"/>
    <cellStyle name="Note 2 2 2 2 3 2 4" xfId="24352"/>
    <cellStyle name="Note 2 2 2 2 3 2 5" xfId="24353"/>
    <cellStyle name="Note 2 2 2 2 3 2 6" xfId="24354"/>
    <cellStyle name="Note 2 2 2 2 3 3" xfId="24355"/>
    <cellStyle name="Note 2 2 2 2 3 3 2" xfId="24356"/>
    <cellStyle name="Note 2 2 2 2 3 3 2 2" xfId="24357"/>
    <cellStyle name="Note 2 2 2 2 3 3 2 3" xfId="24358"/>
    <cellStyle name="Note 2 2 2 2 3 3 2 4" xfId="24359"/>
    <cellStyle name="Note 2 2 2 2 3 3 2 5" xfId="24360"/>
    <cellStyle name="Note 2 2 2 2 3 3 3" xfId="24361"/>
    <cellStyle name="Note 2 2 2 2 3 3 4" xfId="24362"/>
    <cellStyle name="Note 2 2 2 2 3 3 5" xfId="24363"/>
    <cellStyle name="Note 2 2 2 2 3 3 6" xfId="24364"/>
    <cellStyle name="Note 2 2 2 2 3 4" xfId="24365"/>
    <cellStyle name="Note 2 2 2 2 3 4 2" xfId="24366"/>
    <cellStyle name="Note 2 2 2 2 3 4 2 2" xfId="24367"/>
    <cellStyle name="Note 2 2 2 2 3 4 2 3" xfId="24368"/>
    <cellStyle name="Note 2 2 2 2 3 4 2 4" xfId="24369"/>
    <cellStyle name="Note 2 2 2 2 3 4 2 5" xfId="24370"/>
    <cellStyle name="Note 2 2 2 2 3 4 3" xfId="24371"/>
    <cellStyle name="Note 2 2 2 2 3 4 4" xfId="24372"/>
    <cellStyle name="Note 2 2 2 2 3 4 5" xfId="24373"/>
    <cellStyle name="Note 2 2 2 2 3 4 6" xfId="24374"/>
    <cellStyle name="Note 2 2 2 2 3 5" xfId="24375"/>
    <cellStyle name="Note 2 2 2 2 3 5 2" xfId="24376"/>
    <cellStyle name="Note 2 2 2 2 3 5 2 2" xfId="24377"/>
    <cellStyle name="Note 2 2 2 2 3 5 2 3" xfId="24378"/>
    <cellStyle name="Note 2 2 2 2 3 5 2 4" xfId="24379"/>
    <cellStyle name="Note 2 2 2 2 3 5 2 5" xfId="24380"/>
    <cellStyle name="Note 2 2 2 2 3 5 3" xfId="24381"/>
    <cellStyle name="Note 2 2 2 2 3 5 4" xfId="24382"/>
    <cellStyle name="Note 2 2 2 2 3 5 5" xfId="24383"/>
    <cellStyle name="Note 2 2 2 2 3 5 6" xfId="24384"/>
    <cellStyle name="Note 2 2 2 2 3 6" xfId="24385"/>
    <cellStyle name="Note 2 2 2 2 3 6 2" xfId="24386"/>
    <cellStyle name="Note 2 2 2 2 3 6 3" xfId="24387"/>
    <cellStyle name="Note 2 2 2 2 3 6 4" xfId="24388"/>
    <cellStyle name="Note 2 2 2 2 3 6 5" xfId="24389"/>
    <cellStyle name="Note 2 2 2 2 3 7" xfId="24390"/>
    <cellStyle name="Note 2 2 2 2 3 8" xfId="24391"/>
    <cellStyle name="Note 2 2 2 2 3 9" xfId="24392"/>
    <cellStyle name="Note 2 2 2 2 4" xfId="24393"/>
    <cellStyle name="Note 2 2 2 2 4 2" xfId="24394"/>
    <cellStyle name="Note 2 2 2 2 4 2 2" xfId="24395"/>
    <cellStyle name="Note 2 2 2 2 4 2 3" xfId="24396"/>
    <cellStyle name="Note 2 2 2 2 4 2 4" xfId="24397"/>
    <cellStyle name="Note 2 2 2 2 4 2 5" xfId="24398"/>
    <cellStyle name="Note 2 2 2 2 4 3" xfId="24399"/>
    <cellStyle name="Note 2 2 2 2 4 4" xfId="24400"/>
    <cellStyle name="Note 2 2 2 2 4 5" xfId="24401"/>
    <cellStyle name="Note 2 2 2 2 4 6" xfId="24402"/>
    <cellStyle name="Note 2 2 2 2 5" xfId="24403"/>
    <cellStyle name="Note 2 2 2 2 5 2" xfId="24404"/>
    <cellStyle name="Note 2 2 2 2 5 2 2" xfId="24405"/>
    <cellStyle name="Note 2 2 2 2 5 2 3" xfId="24406"/>
    <cellStyle name="Note 2 2 2 2 5 2 4" xfId="24407"/>
    <cellStyle name="Note 2 2 2 2 5 2 5" xfId="24408"/>
    <cellStyle name="Note 2 2 2 2 5 3" xfId="24409"/>
    <cellStyle name="Note 2 2 2 2 5 4" xfId="24410"/>
    <cellStyle name="Note 2 2 2 2 5 5" xfId="24411"/>
    <cellStyle name="Note 2 2 2 2 5 6" xfId="24412"/>
    <cellStyle name="Note 2 2 2 2 6" xfId="24413"/>
    <cellStyle name="Note 2 2 2 2 6 2" xfId="24414"/>
    <cellStyle name="Note 2 2 2 2 6 2 2" xfId="24415"/>
    <cellStyle name="Note 2 2 2 2 6 2 3" xfId="24416"/>
    <cellStyle name="Note 2 2 2 2 6 2 4" xfId="24417"/>
    <cellStyle name="Note 2 2 2 2 6 2 5" xfId="24418"/>
    <cellStyle name="Note 2 2 2 2 6 3" xfId="24419"/>
    <cellStyle name="Note 2 2 2 2 6 4" xfId="24420"/>
    <cellStyle name="Note 2 2 2 2 6 5" xfId="24421"/>
    <cellStyle name="Note 2 2 2 2 6 6" xfId="24422"/>
    <cellStyle name="Note 2 2 2 2 7" xfId="24423"/>
    <cellStyle name="Note 2 2 2 2 7 2" xfId="24424"/>
    <cellStyle name="Note 2 2 2 2 7 3" xfId="24425"/>
    <cellStyle name="Note 2 2 2 2 7 4" xfId="24426"/>
    <cellStyle name="Note 2 2 2 2 7 5" xfId="24427"/>
    <cellStyle name="Note 2 2 2 2 8" xfId="24428"/>
    <cellStyle name="Note 2 2 2 2 9" xfId="24429"/>
    <cellStyle name="Note 2 2 2 3" xfId="4940"/>
    <cellStyle name="Note 2 2 2 3 10" xfId="24431"/>
    <cellStyle name="Note 2 2 2 3 11" xfId="24430"/>
    <cellStyle name="Note 2 2 2 3 2" xfId="24432"/>
    <cellStyle name="Note 2 2 2 3 2 2" xfId="24433"/>
    <cellStyle name="Note 2 2 2 3 2 2 2" xfId="24434"/>
    <cellStyle name="Note 2 2 2 3 2 2 3" xfId="24435"/>
    <cellStyle name="Note 2 2 2 3 2 2 4" xfId="24436"/>
    <cellStyle name="Note 2 2 2 3 2 2 5" xfId="24437"/>
    <cellStyle name="Note 2 2 2 3 2 3" xfId="24438"/>
    <cellStyle name="Note 2 2 2 3 2 4" xfId="24439"/>
    <cellStyle name="Note 2 2 2 3 2 5" xfId="24440"/>
    <cellStyle name="Note 2 2 2 3 2 6" xfId="24441"/>
    <cellStyle name="Note 2 2 2 3 3" xfId="24442"/>
    <cellStyle name="Note 2 2 2 3 3 2" xfId="24443"/>
    <cellStyle name="Note 2 2 2 3 3 2 2" xfId="24444"/>
    <cellStyle name="Note 2 2 2 3 3 2 3" xfId="24445"/>
    <cellStyle name="Note 2 2 2 3 3 2 4" xfId="24446"/>
    <cellStyle name="Note 2 2 2 3 3 2 5" xfId="24447"/>
    <cellStyle name="Note 2 2 2 3 3 3" xfId="24448"/>
    <cellStyle name="Note 2 2 2 3 3 4" xfId="24449"/>
    <cellStyle name="Note 2 2 2 3 3 5" xfId="24450"/>
    <cellStyle name="Note 2 2 2 3 3 6" xfId="24451"/>
    <cellStyle name="Note 2 2 2 3 4" xfId="24452"/>
    <cellStyle name="Note 2 2 2 3 4 2" xfId="24453"/>
    <cellStyle name="Note 2 2 2 3 4 2 2" xfId="24454"/>
    <cellStyle name="Note 2 2 2 3 4 2 3" xfId="24455"/>
    <cellStyle name="Note 2 2 2 3 4 2 4" xfId="24456"/>
    <cellStyle name="Note 2 2 2 3 4 2 5" xfId="24457"/>
    <cellStyle name="Note 2 2 2 3 4 3" xfId="24458"/>
    <cellStyle name="Note 2 2 2 3 4 4" xfId="24459"/>
    <cellStyle name="Note 2 2 2 3 4 5" xfId="24460"/>
    <cellStyle name="Note 2 2 2 3 4 6" xfId="24461"/>
    <cellStyle name="Note 2 2 2 3 5" xfId="24462"/>
    <cellStyle name="Note 2 2 2 3 5 2" xfId="24463"/>
    <cellStyle name="Note 2 2 2 3 5 2 2" xfId="24464"/>
    <cellStyle name="Note 2 2 2 3 5 2 3" xfId="24465"/>
    <cellStyle name="Note 2 2 2 3 5 2 4" xfId="24466"/>
    <cellStyle name="Note 2 2 2 3 5 2 5" xfId="24467"/>
    <cellStyle name="Note 2 2 2 3 5 3" xfId="24468"/>
    <cellStyle name="Note 2 2 2 3 5 4" xfId="24469"/>
    <cellStyle name="Note 2 2 2 3 5 5" xfId="24470"/>
    <cellStyle name="Note 2 2 2 3 5 6" xfId="24471"/>
    <cellStyle name="Note 2 2 2 3 6" xfId="24472"/>
    <cellStyle name="Note 2 2 2 3 6 2" xfId="24473"/>
    <cellStyle name="Note 2 2 2 3 6 3" xfId="24474"/>
    <cellStyle name="Note 2 2 2 3 6 4" xfId="24475"/>
    <cellStyle name="Note 2 2 2 3 6 5" xfId="24476"/>
    <cellStyle name="Note 2 2 2 3 7" xfId="24477"/>
    <cellStyle name="Note 2 2 2 3 8" xfId="24478"/>
    <cellStyle name="Note 2 2 2 3 9" xfId="24479"/>
    <cellStyle name="Note 2 2 2 4" xfId="4941"/>
    <cellStyle name="Note 2 2 2 4 10" xfId="24481"/>
    <cellStyle name="Note 2 2 2 4 11" xfId="24480"/>
    <cellStyle name="Note 2 2 2 4 2" xfId="24482"/>
    <cellStyle name="Note 2 2 2 4 2 2" xfId="24483"/>
    <cellStyle name="Note 2 2 2 4 2 2 2" xfId="24484"/>
    <cellStyle name="Note 2 2 2 4 2 2 3" xfId="24485"/>
    <cellStyle name="Note 2 2 2 4 2 2 4" xfId="24486"/>
    <cellStyle name="Note 2 2 2 4 2 2 5" xfId="24487"/>
    <cellStyle name="Note 2 2 2 4 2 3" xfId="24488"/>
    <cellStyle name="Note 2 2 2 4 2 4" xfId="24489"/>
    <cellStyle name="Note 2 2 2 4 2 5" xfId="24490"/>
    <cellStyle name="Note 2 2 2 4 2 6" xfId="24491"/>
    <cellStyle name="Note 2 2 2 4 3" xfId="24492"/>
    <cellStyle name="Note 2 2 2 4 3 2" xfId="24493"/>
    <cellStyle name="Note 2 2 2 4 3 2 2" xfId="24494"/>
    <cellStyle name="Note 2 2 2 4 3 2 3" xfId="24495"/>
    <cellStyle name="Note 2 2 2 4 3 2 4" xfId="24496"/>
    <cellStyle name="Note 2 2 2 4 3 2 5" xfId="24497"/>
    <cellStyle name="Note 2 2 2 4 3 3" xfId="24498"/>
    <cellStyle name="Note 2 2 2 4 3 4" xfId="24499"/>
    <cellStyle name="Note 2 2 2 4 3 5" xfId="24500"/>
    <cellStyle name="Note 2 2 2 4 3 6" xfId="24501"/>
    <cellStyle name="Note 2 2 2 4 4" xfId="24502"/>
    <cellStyle name="Note 2 2 2 4 4 2" xfId="24503"/>
    <cellStyle name="Note 2 2 2 4 4 2 2" xfId="24504"/>
    <cellStyle name="Note 2 2 2 4 4 2 3" xfId="24505"/>
    <cellStyle name="Note 2 2 2 4 4 2 4" xfId="24506"/>
    <cellStyle name="Note 2 2 2 4 4 2 5" xfId="24507"/>
    <cellStyle name="Note 2 2 2 4 4 3" xfId="24508"/>
    <cellStyle name="Note 2 2 2 4 4 4" xfId="24509"/>
    <cellStyle name="Note 2 2 2 4 4 5" xfId="24510"/>
    <cellStyle name="Note 2 2 2 4 4 6" xfId="24511"/>
    <cellStyle name="Note 2 2 2 4 5" xfId="24512"/>
    <cellStyle name="Note 2 2 2 4 5 2" xfId="24513"/>
    <cellStyle name="Note 2 2 2 4 5 2 2" xfId="24514"/>
    <cellStyle name="Note 2 2 2 4 5 2 3" xfId="24515"/>
    <cellStyle name="Note 2 2 2 4 5 2 4" xfId="24516"/>
    <cellStyle name="Note 2 2 2 4 5 2 5" xfId="24517"/>
    <cellStyle name="Note 2 2 2 4 5 3" xfId="24518"/>
    <cellStyle name="Note 2 2 2 4 5 4" xfId="24519"/>
    <cellStyle name="Note 2 2 2 4 5 5" xfId="24520"/>
    <cellStyle name="Note 2 2 2 4 5 6" xfId="24521"/>
    <cellStyle name="Note 2 2 2 4 6" xfId="24522"/>
    <cellStyle name="Note 2 2 2 4 6 2" xfId="24523"/>
    <cellStyle name="Note 2 2 2 4 6 3" xfId="24524"/>
    <cellStyle name="Note 2 2 2 4 6 4" xfId="24525"/>
    <cellStyle name="Note 2 2 2 4 6 5" xfId="24526"/>
    <cellStyle name="Note 2 2 2 4 7" xfId="24527"/>
    <cellStyle name="Note 2 2 2 4 8" xfId="24528"/>
    <cellStyle name="Note 2 2 2 4 9" xfId="24529"/>
    <cellStyle name="Note 2 2 2 5" xfId="4942"/>
    <cellStyle name="Note 2 2 2 5 2" xfId="24531"/>
    <cellStyle name="Note 2 2 2 5 2 2" xfId="24532"/>
    <cellStyle name="Note 2 2 2 5 2 3" xfId="24533"/>
    <cellStyle name="Note 2 2 2 5 2 4" xfId="24534"/>
    <cellStyle name="Note 2 2 2 5 2 5" xfId="24535"/>
    <cellStyle name="Note 2 2 2 5 3" xfId="24536"/>
    <cellStyle name="Note 2 2 2 5 4" xfId="24537"/>
    <cellStyle name="Note 2 2 2 5 5" xfId="24538"/>
    <cellStyle name="Note 2 2 2 5 6" xfId="24539"/>
    <cellStyle name="Note 2 2 2 5 7" xfId="24530"/>
    <cellStyle name="Note 2 2 2 6" xfId="4943"/>
    <cellStyle name="Note 2 2 2 6 2" xfId="24541"/>
    <cellStyle name="Note 2 2 2 6 2 2" xfId="24542"/>
    <cellStyle name="Note 2 2 2 6 2 3" xfId="24543"/>
    <cellStyle name="Note 2 2 2 6 2 4" xfId="24544"/>
    <cellStyle name="Note 2 2 2 6 2 5" xfId="24545"/>
    <cellStyle name="Note 2 2 2 6 3" xfId="24546"/>
    <cellStyle name="Note 2 2 2 6 4" xfId="24547"/>
    <cellStyle name="Note 2 2 2 6 5" xfId="24548"/>
    <cellStyle name="Note 2 2 2 6 6" xfId="24549"/>
    <cellStyle name="Note 2 2 2 6 7" xfId="24540"/>
    <cellStyle name="Note 2 2 2 7" xfId="4944"/>
    <cellStyle name="Note 2 2 2 7 2" xfId="24551"/>
    <cellStyle name="Note 2 2 2 7 2 2" xfId="24552"/>
    <cellStyle name="Note 2 2 2 7 2 3" xfId="24553"/>
    <cellStyle name="Note 2 2 2 7 2 4" xfId="24554"/>
    <cellStyle name="Note 2 2 2 7 2 5" xfId="24555"/>
    <cellStyle name="Note 2 2 2 7 3" xfId="24556"/>
    <cellStyle name="Note 2 2 2 7 4" xfId="24557"/>
    <cellStyle name="Note 2 2 2 7 5" xfId="24558"/>
    <cellStyle name="Note 2 2 2 7 6" xfId="24559"/>
    <cellStyle name="Note 2 2 2 7 7" xfId="24550"/>
    <cellStyle name="Note 2 2 2 8" xfId="4945"/>
    <cellStyle name="Note 2 2 2 8 2" xfId="24561"/>
    <cellStyle name="Note 2 2 2 8 3" xfId="24562"/>
    <cellStyle name="Note 2 2 2 8 4" xfId="24563"/>
    <cellStyle name="Note 2 2 2 8 5" xfId="24564"/>
    <cellStyle name="Note 2 2 2 8 6" xfId="24560"/>
    <cellStyle name="Note 2 2 2 9" xfId="4946"/>
    <cellStyle name="Note 2 2 2 9 2" xfId="24565"/>
    <cellStyle name="Note 2 2 3" xfId="4947"/>
    <cellStyle name="Note 2 2 3 10" xfId="24567"/>
    <cellStyle name="Note 2 2 3 11" xfId="24568"/>
    <cellStyle name="Note 2 2 3 12" xfId="24566"/>
    <cellStyle name="Note 2 2 3 2" xfId="24569"/>
    <cellStyle name="Note 2 2 3 2 10" xfId="24570"/>
    <cellStyle name="Note 2 2 3 2 2" xfId="24571"/>
    <cellStyle name="Note 2 2 3 2 2 2" xfId="24572"/>
    <cellStyle name="Note 2 2 3 2 2 2 2" xfId="24573"/>
    <cellStyle name="Note 2 2 3 2 2 2 3" xfId="24574"/>
    <cellStyle name="Note 2 2 3 2 2 2 4" xfId="24575"/>
    <cellStyle name="Note 2 2 3 2 2 2 5" xfId="24576"/>
    <cellStyle name="Note 2 2 3 2 2 3" xfId="24577"/>
    <cellStyle name="Note 2 2 3 2 2 4" xfId="24578"/>
    <cellStyle name="Note 2 2 3 2 2 5" xfId="24579"/>
    <cellStyle name="Note 2 2 3 2 2 6" xfId="24580"/>
    <cellStyle name="Note 2 2 3 2 3" xfId="24581"/>
    <cellStyle name="Note 2 2 3 2 3 2" xfId="24582"/>
    <cellStyle name="Note 2 2 3 2 3 2 2" xfId="24583"/>
    <cellStyle name="Note 2 2 3 2 3 2 3" xfId="24584"/>
    <cellStyle name="Note 2 2 3 2 3 2 4" xfId="24585"/>
    <cellStyle name="Note 2 2 3 2 3 2 5" xfId="24586"/>
    <cellStyle name="Note 2 2 3 2 3 3" xfId="24587"/>
    <cellStyle name="Note 2 2 3 2 3 4" xfId="24588"/>
    <cellStyle name="Note 2 2 3 2 3 5" xfId="24589"/>
    <cellStyle name="Note 2 2 3 2 3 6" xfId="24590"/>
    <cellStyle name="Note 2 2 3 2 4" xfId="24591"/>
    <cellStyle name="Note 2 2 3 2 4 2" xfId="24592"/>
    <cellStyle name="Note 2 2 3 2 4 2 2" xfId="24593"/>
    <cellStyle name="Note 2 2 3 2 4 2 3" xfId="24594"/>
    <cellStyle name="Note 2 2 3 2 4 2 4" xfId="24595"/>
    <cellStyle name="Note 2 2 3 2 4 2 5" xfId="24596"/>
    <cellStyle name="Note 2 2 3 2 4 3" xfId="24597"/>
    <cellStyle name="Note 2 2 3 2 4 4" xfId="24598"/>
    <cellStyle name="Note 2 2 3 2 4 5" xfId="24599"/>
    <cellStyle name="Note 2 2 3 2 4 6" xfId="24600"/>
    <cellStyle name="Note 2 2 3 2 5" xfId="24601"/>
    <cellStyle name="Note 2 2 3 2 5 2" xfId="24602"/>
    <cellStyle name="Note 2 2 3 2 5 2 2" xfId="24603"/>
    <cellStyle name="Note 2 2 3 2 5 2 3" xfId="24604"/>
    <cellStyle name="Note 2 2 3 2 5 2 4" xfId="24605"/>
    <cellStyle name="Note 2 2 3 2 5 2 5" xfId="24606"/>
    <cellStyle name="Note 2 2 3 2 5 3" xfId="24607"/>
    <cellStyle name="Note 2 2 3 2 5 4" xfId="24608"/>
    <cellStyle name="Note 2 2 3 2 5 5" xfId="24609"/>
    <cellStyle name="Note 2 2 3 2 5 6" xfId="24610"/>
    <cellStyle name="Note 2 2 3 2 6" xfId="24611"/>
    <cellStyle name="Note 2 2 3 2 6 2" xfId="24612"/>
    <cellStyle name="Note 2 2 3 2 6 3" xfId="24613"/>
    <cellStyle name="Note 2 2 3 2 6 4" xfId="24614"/>
    <cellStyle name="Note 2 2 3 2 6 5" xfId="24615"/>
    <cellStyle name="Note 2 2 3 2 7" xfId="24616"/>
    <cellStyle name="Note 2 2 3 2 8" xfId="24617"/>
    <cellStyle name="Note 2 2 3 2 9" xfId="24618"/>
    <cellStyle name="Note 2 2 3 3" xfId="24619"/>
    <cellStyle name="Note 2 2 3 3 10" xfId="24620"/>
    <cellStyle name="Note 2 2 3 3 2" xfId="24621"/>
    <cellStyle name="Note 2 2 3 3 2 2" xfId="24622"/>
    <cellStyle name="Note 2 2 3 3 2 2 2" xfId="24623"/>
    <cellStyle name="Note 2 2 3 3 2 2 3" xfId="24624"/>
    <cellStyle name="Note 2 2 3 3 2 2 4" xfId="24625"/>
    <cellStyle name="Note 2 2 3 3 2 2 5" xfId="24626"/>
    <cellStyle name="Note 2 2 3 3 2 3" xfId="24627"/>
    <cellStyle name="Note 2 2 3 3 2 4" xfId="24628"/>
    <cellStyle name="Note 2 2 3 3 2 5" xfId="24629"/>
    <cellStyle name="Note 2 2 3 3 2 6" xfId="24630"/>
    <cellStyle name="Note 2 2 3 3 3" xfId="24631"/>
    <cellStyle name="Note 2 2 3 3 3 2" xfId="24632"/>
    <cellStyle name="Note 2 2 3 3 3 2 2" xfId="24633"/>
    <cellStyle name="Note 2 2 3 3 3 2 3" xfId="24634"/>
    <cellStyle name="Note 2 2 3 3 3 2 4" xfId="24635"/>
    <cellStyle name="Note 2 2 3 3 3 2 5" xfId="24636"/>
    <cellStyle name="Note 2 2 3 3 3 3" xfId="24637"/>
    <cellStyle name="Note 2 2 3 3 3 4" xfId="24638"/>
    <cellStyle name="Note 2 2 3 3 3 5" xfId="24639"/>
    <cellStyle name="Note 2 2 3 3 3 6" xfId="24640"/>
    <cellStyle name="Note 2 2 3 3 4" xfId="24641"/>
    <cellStyle name="Note 2 2 3 3 4 2" xfId="24642"/>
    <cellStyle name="Note 2 2 3 3 4 2 2" xfId="24643"/>
    <cellStyle name="Note 2 2 3 3 4 2 3" xfId="24644"/>
    <cellStyle name="Note 2 2 3 3 4 2 4" xfId="24645"/>
    <cellStyle name="Note 2 2 3 3 4 2 5" xfId="24646"/>
    <cellStyle name="Note 2 2 3 3 4 3" xfId="24647"/>
    <cellStyle name="Note 2 2 3 3 4 4" xfId="24648"/>
    <cellStyle name="Note 2 2 3 3 4 5" xfId="24649"/>
    <cellStyle name="Note 2 2 3 3 4 6" xfId="24650"/>
    <cellStyle name="Note 2 2 3 3 5" xfId="24651"/>
    <cellStyle name="Note 2 2 3 3 5 2" xfId="24652"/>
    <cellStyle name="Note 2 2 3 3 5 2 2" xfId="24653"/>
    <cellStyle name="Note 2 2 3 3 5 2 3" xfId="24654"/>
    <cellStyle name="Note 2 2 3 3 5 2 4" xfId="24655"/>
    <cellStyle name="Note 2 2 3 3 5 2 5" xfId="24656"/>
    <cellStyle name="Note 2 2 3 3 5 3" xfId="24657"/>
    <cellStyle name="Note 2 2 3 3 5 4" xfId="24658"/>
    <cellStyle name="Note 2 2 3 3 5 5" xfId="24659"/>
    <cellStyle name="Note 2 2 3 3 5 6" xfId="24660"/>
    <cellStyle name="Note 2 2 3 3 6" xfId="24661"/>
    <cellStyle name="Note 2 2 3 3 6 2" xfId="24662"/>
    <cellStyle name="Note 2 2 3 3 6 3" xfId="24663"/>
    <cellStyle name="Note 2 2 3 3 6 4" xfId="24664"/>
    <cellStyle name="Note 2 2 3 3 6 5" xfId="24665"/>
    <cellStyle name="Note 2 2 3 3 7" xfId="24666"/>
    <cellStyle name="Note 2 2 3 3 8" xfId="24667"/>
    <cellStyle name="Note 2 2 3 3 9" xfId="24668"/>
    <cellStyle name="Note 2 2 3 4" xfId="24669"/>
    <cellStyle name="Note 2 2 3 4 2" xfId="24670"/>
    <cellStyle name="Note 2 2 3 4 2 2" xfId="24671"/>
    <cellStyle name="Note 2 2 3 4 2 3" xfId="24672"/>
    <cellStyle name="Note 2 2 3 4 2 4" xfId="24673"/>
    <cellStyle name="Note 2 2 3 4 2 5" xfId="24674"/>
    <cellStyle name="Note 2 2 3 4 3" xfId="24675"/>
    <cellStyle name="Note 2 2 3 4 4" xfId="24676"/>
    <cellStyle name="Note 2 2 3 4 5" xfId="24677"/>
    <cellStyle name="Note 2 2 3 4 6" xfId="24678"/>
    <cellStyle name="Note 2 2 3 5" xfId="24679"/>
    <cellStyle name="Note 2 2 3 5 2" xfId="24680"/>
    <cellStyle name="Note 2 2 3 5 2 2" xfId="24681"/>
    <cellStyle name="Note 2 2 3 5 2 3" xfId="24682"/>
    <cellStyle name="Note 2 2 3 5 2 4" xfId="24683"/>
    <cellStyle name="Note 2 2 3 5 2 5" xfId="24684"/>
    <cellStyle name="Note 2 2 3 5 3" xfId="24685"/>
    <cellStyle name="Note 2 2 3 5 4" xfId="24686"/>
    <cellStyle name="Note 2 2 3 5 5" xfId="24687"/>
    <cellStyle name="Note 2 2 3 5 6" xfId="24688"/>
    <cellStyle name="Note 2 2 3 6" xfId="24689"/>
    <cellStyle name="Note 2 2 3 6 2" xfId="24690"/>
    <cellStyle name="Note 2 2 3 6 2 2" xfId="24691"/>
    <cellStyle name="Note 2 2 3 6 2 3" xfId="24692"/>
    <cellStyle name="Note 2 2 3 6 2 4" xfId="24693"/>
    <cellStyle name="Note 2 2 3 6 2 5" xfId="24694"/>
    <cellStyle name="Note 2 2 3 6 3" xfId="24695"/>
    <cellStyle name="Note 2 2 3 6 4" xfId="24696"/>
    <cellStyle name="Note 2 2 3 6 5" xfId="24697"/>
    <cellStyle name="Note 2 2 3 6 6" xfId="24698"/>
    <cellStyle name="Note 2 2 3 7" xfId="24699"/>
    <cellStyle name="Note 2 2 3 7 2" xfId="24700"/>
    <cellStyle name="Note 2 2 3 7 3" xfId="24701"/>
    <cellStyle name="Note 2 2 3 7 4" xfId="24702"/>
    <cellStyle name="Note 2 2 3 7 5" xfId="24703"/>
    <cellStyle name="Note 2 2 3 8" xfId="24704"/>
    <cellStyle name="Note 2 2 3 9" xfId="24705"/>
    <cellStyle name="Note 2 2 4" xfId="4948"/>
    <cellStyle name="Note 2 2 4 10" xfId="24707"/>
    <cellStyle name="Note 2 2 4 11" xfId="24706"/>
    <cellStyle name="Note 2 2 4 2" xfId="24708"/>
    <cellStyle name="Note 2 2 4 2 2" xfId="24709"/>
    <cellStyle name="Note 2 2 4 2 2 2" xfId="24710"/>
    <cellStyle name="Note 2 2 4 2 2 3" xfId="24711"/>
    <cellStyle name="Note 2 2 4 2 2 4" xfId="24712"/>
    <cellStyle name="Note 2 2 4 2 2 5" xfId="24713"/>
    <cellStyle name="Note 2 2 4 2 3" xfId="24714"/>
    <cellStyle name="Note 2 2 4 2 4" xfId="24715"/>
    <cellStyle name="Note 2 2 4 2 5" xfId="24716"/>
    <cellStyle name="Note 2 2 4 2 6" xfId="24717"/>
    <cellStyle name="Note 2 2 4 3" xfId="24718"/>
    <cellStyle name="Note 2 2 4 3 2" xfId="24719"/>
    <cellStyle name="Note 2 2 4 3 2 2" xfId="24720"/>
    <cellStyle name="Note 2 2 4 3 2 3" xfId="24721"/>
    <cellStyle name="Note 2 2 4 3 2 4" xfId="24722"/>
    <cellStyle name="Note 2 2 4 3 2 5" xfId="24723"/>
    <cellStyle name="Note 2 2 4 3 3" xfId="24724"/>
    <cellStyle name="Note 2 2 4 3 4" xfId="24725"/>
    <cellStyle name="Note 2 2 4 3 5" xfId="24726"/>
    <cellStyle name="Note 2 2 4 3 6" xfId="24727"/>
    <cellStyle name="Note 2 2 4 4" xfId="24728"/>
    <cellStyle name="Note 2 2 4 4 2" xfId="24729"/>
    <cellStyle name="Note 2 2 4 4 2 2" xfId="24730"/>
    <cellStyle name="Note 2 2 4 4 2 3" xfId="24731"/>
    <cellStyle name="Note 2 2 4 4 2 4" xfId="24732"/>
    <cellStyle name="Note 2 2 4 4 2 5" xfId="24733"/>
    <cellStyle name="Note 2 2 4 4 3" xfId="24734"/>
    <cellStyle name="Note 2 2 4 4 4" xfId="24735"/>
    <cellStyle name="Note 2 2 4 4 5" xfId="24736"/>
    <cellStyle name="Note 2 2 4 4 6" xfId="24737"/>
    <cellStyle name="Note 2 2 4 5" xfId="24738"/>
    <cellStyle name="Note 2 2 4 5 2" xfId="24739"/>
    <cellStyle name="Note 2 2 4 5 2 2" xfId="24740"/>
    <cellStyle name="Note 2 2 4 5 2 3" xfId="24741"/>
    <cellStyle name="Note 2 2 4 5 2 4" xfId="24742"/>
    <cellStyle name="Note 2 2 4 5 2 5" xfId="24743"/>
    <cellStyle name="Note 2 2 4 5 3" xfId="24744"/>
    <cellStyle name="Note 2 2 4 5 4" xfId="24745"/>
    <cellStyle name="Note 2 2 4 5 5" xfId="24746"/>
    <cellStyle name="Note 2 2 4 5 6" xfId="24747"/>
    <cellStyle name="Note 2 2 4 6" xfId="24748"/>
    <cellStyle name="Note 2 2 4 6 2" xfId="24749"/>
    <cellStyle name="Note 2 2 4 6 3" xfId="24750"/>
    <cellStyle name="Note 2 2 4 6 4" xfId="24751"/>
    <cellStyle name="Note 2 2 4 6 5" xfId="24752"/>
    <cellStyle name="Note 2 2 4 7" xfId="24753"/>
    <cellStyle name="Note 2 2 4 8" xfId="24754"/>
    <cellStyle name="Note 2 2 4 9" xfId="24755"/>
    <cellStyle name="Note 2 2 5" xfId="4949"/>
    <cellStyle name="Note 2 2 5 10" xfId="24757"/>
    <cellStyle name="Note 2 2 5 11" xfId="24756"/>
    <cellStyle name="Note 2 2 5 2" xfId="24758"/>
    <cellStyle name="Note 2 2 5 2 2" xfId="24759"/>
    <cellStyle name="Note 2 2 5 2 2 2" xfId="24760"/>
    <cellStyle name="Note 2 2 5 2 2 3" xfId="24761"/>
    <cellStyle name="Note 2 2 5 2 2 4" xfId="24762"/>
    <cellStyle name="Note 2 2 5 2 2 5" xfId="24763"/>
    <cellStyle name="Note 2 2 5 2 3" xfId="24764"/>
    <cellStyle name="Note 2 2 5 2 4" xfId="24765"/>
    <cellStyle name="Note 2 2 5 2 5" xfId="24766"/>
    <cellStyle name="Note 2 2 5 2 6" xfId="24767"/>
    <cellStyle name="Note 2 2 5 3" xfId="24768"/>
    <cellStyle name="Note 2 2 5 3 2" xfId="24769"/>
    <cellStyle name="Note 2 2 5 3 2 2" xfId="24770"/>
    <cellStyle name="Note 2 2 5 3 2 3" xfId="24771"/>
    <cellStyle name="Note 2 2 5 3 2 4" xfId="24772"/>
    <cellStyle name="Note 2 2 5 3 2 5" xfId="24773"/>
    <cellStyle name="Note 2 2 5 3 3" xfId="24774"/>
    <cellStyle name="Note 2 2 5 3 4" xfId="24775"/>
    <cellStyle name="Note 2 2 5 3 5" xfId="24776"/>
    <cellStyle name="Note 2 2 5 3 6" xfId="24777"/>
    <cellStyle name="Note 2 2 5 4" xfId="24778"/>
    <cellStyle name="Note 2 2 5 4 2" xfId="24779"/>
    <cellStyle name="Note 2 2 5 4 2 2" xfId="24780"/>
    <cellStyle name="Note 2 2 5 4 2 3" xfId="24781"/>
    <cellStyle name="Note 2 2 5 4 2 4" xfId="24782"/>
    <cellStyle name="Note 2 2 5 4 2 5" xfId="24783"/>
    <cellStyle name="Note 2 2 5 4 3" xfId="24784"/>
    <cellStyle name="Note 2 2 5 4 4" xfId="24785"/>
    <cellStyle name="Note 2 2 5 4 5" xfId="24786"/>
    <cellStyle name="Note 2 2 5 4 6" xfId="24787"/>
    <cellStyle name="Note 2 2 5 5" xfId="24788"/>
    <cellStyle name="Note 2 2 5 5 2" xfId="24789"/>
    <cellStyle name="Note 2 2 5 5 2 2" xfId="24790"/>
    <cellStyle name="Note 2 2 5 5 2 3" xfId="24791"/>
    <cellStyle name="Note 2 2 5 5 2 4" xfId="24792"/>
    <cellStyle name="Note 2 2 5 5 2 5" xfId="24793"/>
    <cellStyle name="Note 2 2 5 5 3" xfId="24794"/>
    <cellStyle name="Note 2 2 5 5 4" xfId="24795"/>
    <cellStyle name="Note 2 2 5 5 5" xfId="24796"/>
    <cellStyle name="Note 2 2 5 5 6" xfId="24797"/>
    <cellStyle name="Note 2 2 5 6" xfId="24798"/>
    <cellStyle name="Note 2 2 5 6 2" xfId="24799"/>
    <cellStyle name="Note 2 2 5 6 3" xfId="24800"/>
    <cellStyle name="Note 2 2 5 6 4" xfId="24801"/>
    <cellStyle name="Note 2 2 5 6 5" xfId="24802"/>
    <cellStyle name="Note 2 2 5 7" xfId="24803"/>
    <cellStyle name="Note 2 2 5 8" xfId="24804"/>
    <cellStyle name="Note 2 2 5 9" xfId="24805"/>
    <cellStyle name="Note 2 2 6" xfId="4950"/>
    <cellStyle name="Note 2 2 6 2" xfId="24807"/>
    <cellStyle name="Note 2 2 6 2 2" xfId="24808"/>
    <cellStyle name="Note 2 2 6 2 3" xfId="24809"/>
    <cellStyle name="Note 2 2 6 2 4" xfId="24810"/>
    <cellStyle name="Note 2 2 6 2 5" xfId="24811"/>
    <cellStyle name="Note 2 2 6 3" xfId="24812"/>
    <cellStyle name="Note 2 2 6 4" xfId="24813"/>
    <cellStyle name="Note 2 2 6 5" xfId="24814"/>
    <cellStyle name="Note 2 2 6 6" xfId="24815"/>
    <cellStyle name="Note 2 2 6 7" xfId="24806"/>
    <cellStyle name="Note 2 2 7" xfId="4951"/>
    <cellStyle name="Note 2 2 7 2" xfId="24817"/>
    <cellStyle name="Note 2 2 7 2 2" xfId="24818"/>
    <cellStyle name="Note 2 2 7 2 3" xfId="24819"/>
    <cellStyle name="Note 2 2 7 2 4" xfId="24820"/>
    <cellStyle name="Note 2 2 7 2 5" xfId="24821"/>
    <cellStyle name="Note 2 2 7 3" xfId="24822"/>
    <cellStyle name="Note 2 2 7 4" xfId="24823"/>
    <cellStyle name="Note 2 2 7 5" xfId="24824"/>
    <cellStyle name="Note 2 2 7 6" xfId="24825"/>
    <cellStyle name="Note 2 2 7 7" xfId="24816"/>
    <cellStyle name="Note 2 2 8" xfId="4952"/>
    <cellStyle name="Note 2 2 8 2" xfId="24827"/>
    <cellStyle name="Note 2 2 8 2 2" xfId="24828"/>
    <cellStyle name="Note 2 2 8 2 3" xfId="24829"/>
    <cellStyle name="Note 2 2 8 2 4" xfId="24830"/>
    <cellStyle name="Note 2 2 8 2 5" xfId="24831"/>
    <cellStyle name="Note 2 2 8 3" xfId="24832"/>
    <cellStyle name="Note 2 2 8 4" xfId="24833"/>
    <cellStyle name="Note 2 2 8 5" xfId="24834"/>
    <cellStyle name="Note 2 2 8 6" xfId="24835"/>
    <cellStyle name="Note 2 2 8 7" xfId="24826"/>
    <cellStyle name="Note 2 2 9" xfId="4953"/>
    <cellStyle name="Note 2 2 9 2" xfId="24837"/>
    <cellStyle name="Note 2 2 9 3" xfId="24838"/>
    <cellStyle name="Note 2 2 9 4" xfId="24839"/>
    <cellStyle name="Note 2 2 9 5" xfId="24840"/>
    <cellStyle name="Note 2 2 9 6" xfId="24836"/>
    <cellStyle name="Note 2 20" xfId="24271"/>
    <cellStyle name="Note 2 21" xfId="33009"/>
    <cellStyle name="Note 2 22" xfId="2274"/>
    <cellStyle name="Note 2 3" xfId="953"/>
    <cellStyle name="Note 2 3 10" xfId="24842"/>
    <cellStyle name="Note 2 3 11" xfId="24843"/>
    <cellStyle name="Note 2 3 12" xfId="24841"/>
    <cellStyle name="Note 2 3 13" xfId="33011"/>
    <cellStyle name="Note 2 3 14" xfId="4954"/>
    <cellStyle name="Note 2 3 2" xfId="954"/>
    <cellStyle name="Note 2 3 2 10" xfId="24845"/>
    <cellStyle name="Note 2 3 2 11" xfId="24844"/>
    <cellStyle name="Note 2 3 2 2" xfId="24846"/>
    <cellStyle name="Note 2 3 2 2 2" xfId="24847"/>
    <cellStyle name="Note 2 3 2 2 2 2" xfId="24848"/>
    <cellStyle name="Note 2 3 2 2 2 3" xfId="24849"/>
    <cellStyle name="Note 2 3 2 2 2 4" xfId="24850"/>
    <cellStyle name="Note 2 3 2 2 2 5" xfId="24851"/>
    <cellStyle name="Note 2 3 2 2 3" xfId="24852"/>
    <cellStyle name="Note 2 3 2 2 4" xfId="24853"/>
    <cellStyle name="Note 2 3 2 2 5" xfId="24854"/>
    <cellStyle name="Note 2 3 2 2 6" xfId="24855"/>
    <cellStyle name="Note 2 3 2 3" xfId="24856"/>
    <cellStyle name="Note 2 3 2 3 2" xfId="24857"/>
    <cellStyle name="Note 2 3 2 3 2 2" xfId="24858"/>
    <cellStyle name="Note 2 3 2 3 2 3" xfId="24859"/>
    <cellStyle name="Note 2 3 2 3 2 4" xfId="24860"/>
    <cellStyle name="Note 2 3 2 3 2 5" xfId="24861"/>
    <cellStyle name="Note 2 3 2 3 3" xfId="24862"/>
    <cellStyle name="Note 2 3 2 3 4" xfId="24863"/>
    <cellStyle name="Note 2 3 2 3 5" xfId="24864"/>
    <cellStyle name="Note 2 3 2 3 6" xfId="24865"/>
    <cellStyle name="Note 2 3 2 4" xfId="24866"/>
    <cellStyle name="Note 2 3 2 4 2" xfId="24867"/>
    <cellStyle name="Note 2 3 2 4 2 2" xfId="24868"/>
    <cellStyle name="Note 2 3 2 4 2 3" xfId="24869"/>
    <cellStyle name="Note 2 3 2 4 2 4" xfId="24870"/>
    <cellStyle name="Note 2 3 2 4 2 5" xfId="24871"/>
    <cellStyle name="Note 2 3 2 4 3" xfId="24872"/>
    <cellStyle name="Note 2 3 2 4 4" xfId="24873"/>
    <cellStyle name="Note 2 3 2 4 5" xfId="24874"/>
    <cellStyle name="Note 2 3 2 4 6" xfId="24875"/>
    <cellStyle name="Note 2 3 2 5" xfId="24876"/>
    <cellStyle name="Note 2 3 2 5 2" xfId="24877"/>
    <cellStyle name="Note 2 3 2 5 2 2" xfId="24878"/>
    <cellStyle name="Note 2 3 2 5 2 3" xfId="24879"/>
    <cellStyle name="Note 2 3 2 5 2 4" xfId="24880"/>
    <cellStyle name="Note 2 3 2 5 2 5" xfId="24881"/>
    <cellStyle name="Note 2 3 2 5 3" xfId="24882"/>
    <cellStyle name="Note 2 3 2 5 4" xfId="24883"/>
    <cellStyle name="Note 2 3 2 5 5" xfId="24884"/>
    <cellStyle name="Note 2 3 2 5 6" xfId="24885"/>
    <cellStyle name="Note 2 3 2 6" xfId="24886"/>
    <cellStyle name="Note 2 3 2 6 2" xfId="24887"/>
    <cellStyle name="Note 2 3 2 6 3" xfId="24888"/>
    <cellStyle name="Note 2 3 2 6 4" xfId="24889"/>
    <cellStyle name="Note 2 3 2 6 5" xfId="24890"/>
    <cellStyle name="Note 2 3 2 7" xfId="24891"/>
    <cellStyle name="Note 2 3 2 8" xfId="24892"/>
    <cellStyle name="Note 2 3 2 9" xfId="24893"/>
    <cellStyle name="Note 2 3 3" xfId="24894"/>
    <cellStyle name="Note 2 3 3 10" xfId="24895"/>
    <cellStyle name="Note 2 3 3 2" xfId="24896"/>
    <cellStyle name="Note 2 3 3 2 2" xfId="24897"/>
    <cellStyle name="Note 2 3 3 2 2 2" xfId="24898"/>
    <cellStyle name="Note 2 3 3 2 2 3" xfId="24899"/>
    <cellStyle name="Note 2 3 3 2 2 4" xfId="24900"/>
    <cellStyle name="Note 2 3 3 2 2 5" xfId="24901"/>
    <cellStyle name="Note 2 3 3 2 3" xfId="24902"/>
    <cellStyle name="Note 2 3 3 2 4" xfId="24903"/>
    <cellStyle name="Note 2 3 3 2 5" xfId="24904"/>
    <cellStyle name="Note 2 3 3 2 6" xfId="24905"/>
    <cellStyle name="Note 2 3 3 3" xfId="24906"/>
    <cellStyle name="Note 2 3 3 3 2" xfId="24907"/>
    <cellStyle name="Note 2 3 3 3 2 2" xfId="24908"/>
    <cellStyle name="Note 2 3 3 3 2 3" xfId="24909"/>
    <cellStyle name="Note 2 3 3 3 2 4" xfId="24910"/>
    <cellStyle name="Note 2 3 3 3 2 5" xfId="24911"/>
    <cellStyle name="Note 2 3 3 3 3" xfId="24912"/>
    <cellStyle name="Note 2 3 3 3 4" xfId="24913"/>
    <cellStyle name="Note 2 3 3 3 5" xfId="24914"/>
    <cellStyle name="Note 2 3 3 3 6" xfId="24915"/>
    <cellStyle name="Note 2 3 3 4" xfId="24916"/>
    <cellStyle name="Note 2 3 3 4 2" xfId="24917"/>
    <cellStyle name="Note 2 3 3 4 2 2" xfId="24918"/>
    <cellStyle name="Note 2 3 3 4 2 3" xfId="24919"/>
    <cellStyle name="Note 2 3 3 4 2 4" xfId="24920"/>
    <cellStyle name="Note 2 3 3 4 2 5" xfId="24921"/>
    <cellStyle name="Note 2 3 3 4 3" xfId="24922"/>
    <cellStyle name="Note 2 3 3 4 4" xfId="24923"/>
    <cellStyle name="Note 2 3 3 4 5" xfId="24924"/>
    <cellStyle name="Note 2 3 3 4 6" xfId="24925"/>
    <cellStyle name="Note 2 3 3 5" xfId="24926"/>
    <cellStyle name="Note 2 3 3 5 2" xfId="24927"/>
    <cellStyle name="Note 2 3 3 5 2 2" xfId="24928"/>
    <cellStyle name="Note 2 3 3 5 2 3" xfId="24929"/>
    <cellStyle name="Note 2 3 3 5 2 4" xfId="24930"/>
    <cellStyle name="Note 2 3 3 5 2 5" xfId="24931"/>
    <cellStyle name="Note 2 3 3 5 3" xfId="24932"/>
    <cellStyle name="Note 2 3 3 5 4" xfId="24933"/>
    <cellStyle name="Note 2 3 3 5 5" xfId="24934"/>
    <cellStyle name="Note 2 3 3 5 6" xfId="24935"/>
    <cellStyle name="Note 2 3 3 6" xfId="24936"/>
    <cellStyle name="Note 2 3 3 6 2" xfId="24937"/>
    <cellStyle name="Note 2 3 3 6 3" xfId="24938"/>
    <cellStyle name="Note 2 3 3 6 4" xfId="24939"/>
    <cellStyle name="Note 2 3 3 6 5" xfId="24940"/>
    <cellStyle name="Note 2 3 3 7" xfId="24941"/>
    <cellStyle name="Note 2 3 3 8" xfId="24942"/>
    <cellStyle name="Note 2 3 3 9" xfId="24943"/>
    <cellStyle name="Note 2 3 4" xfId="24944"/>
    <cellStyle name="Note 2 3 4 2" xfId="24945"/>
    <cellStyle name="Note 2 3 4 2 2" xfId="24946"/>
    <cellStyle name="Note 2 3 4 2 3" xfId="24947"/>
    <cellStyle name="Note 2 3 4 2 4" xfId="24948"/>
    <cellStyle name="Note 2 3 4 2 5" xfId="24949"/>
    <cellStyle name="Note 2 3 4 3" xfId="24950"/>
    <cellStyle name="Note 2 3 4 4" xfId="24951"/>
    <cellStyle name="Note 2 3 4 5" xfId="24952"/>
    <cellStyle name="Note 2 3 4 6" xfId="24953"/>
    <cellStyle name="Note 2 3 5" xfId="24954"/>
    <cellStyle name="Note 2 3 5 2" xfId="24955"/>
    <cellStyle name="Note 2 3 5 2 2" xfId="24956"/>
    <cellStyle name="Note 2 3 5 2 3" xfId="24957"/>
    <cellStyle name="Note 2 3 5 2 4" xfId="24958"/>
    <cellStyle name="Note 2 3 5 2 5" xfId="24959"/>
    <cellStyle name="Note 2 3 5 3" xfId="24960"/>
    <cellStyle name="Note 2 3 5 4" xfId="24961"/>
    <cellStyle name="Note 2 3 5 5" xfId="24962"/>
    <cellStyle name="Note 2 3 5 6" xfId="24963"/>
    <cellStyle name="Note 2 3 6" xfId="24964"/>
    <cellStyle name="Note 2 3 6 2" xfId="24965"/>
    <cellStyle name="Note 2 3 6 2 2" xfId="24966"/>
    <cellStyle name="Note 2 3 6 2 3" xfId="24967"/>
    <cellStyle name="Note 2 3 6 2 4" xfId="24968"/>
    <cellStyle name="Note 2 3 6 2 5" xfId="24969"/>
    <cellStyle name="Note 2 3 6 3" xfId="24970"/>
    <cellStyle name="Note 2 3 6 4" xfId="24971"/>
    <cellStyle name="Note 2 3 6 5" xfId="24972"/>
    <cellStyle name="Note 2 3 6 6" xfId="24973"/>
    <cellStyle name="Note 2 3 7" xfId="24974"/>
    <cellStyle name="Note 2 3 7 2" xfId="24975"/>
    <cellStyle name="Note 2 3 7 3" xfId="24976"/>
    <cellStyle name="Note 2 3 7 4" xfId="24977"/>
    <cellStyle name="Note 2 3 7 5" xfId="24978"/>
    <cellStyle name="Note 2 3 8" xfId="24979"/>
    <cellStyle name="Note 2 3 9" xfId="24980"/>
    <cellStyle name="Note 2 4" xfId="955"/>
    <cellStyle name="Note 2 4 10" xfId="24982"/>
    <cellStyle name="Note 2 4 11" xfId="24983"/>
    <cellStyle name="Note 2 4 12" xfId="24981"/>
    <cellStyle name="Note 2 4 13" xfId="33015"/>
    <cellStyle name="Note 2 4 14" xfId="4955"/>
    <cellStyle name="Note 2 4 2" xfId="956"/>
    <cellStyle name="Note 2 4 2 10" xfId="24985"/>
    <cellStyle name="Note 2 4 2 11" xfId="24984"/>
    <cellStyle name="Note 2 4 2 2" xfId="24986"/>
    <cellStyle name="Note 2 4 2 2 2" xfId="24987"/>
    <cellStyle name="Note 2 4 2 2 2 2" xfId="24988"/>
    <cellStyle name="Note 2 4 2 2 2 3" xfId="24989"/>
    <cellStyle name="Note 2 4 2 2 2 4" xfId="24990"/>
    <cellStyle name="Note 2 4 2 2 2 5" xfId="24991"/>
    <cellStyle name="Note 2 4 2 2 3" xfId="24992"/>
    <cellStyle name="Note 2 4 2 2 4" xfId="24993"/>
    <cellStyle name="Note 2 4 2 2 5" xfId="24994"/>
    <cellStyle name="Note 2 4 2 2 6" xfId="24995"/>
    <cellStyle name="Note 2 4 2 3" xfId="24996"/>
    <cellStyle name="Note 2 4 2 3 2" xfId="24997"/>
    <cellStyle name="Note 2 4 2 3 2 2" xfId="24998"/>
    <cellStyle name="Note 2 4 2 3 2 3" xfId="24999"/>
    <cellStyle name="Note 2 4 2 3 2 4" xfId="25000"/>
    <cellStyle name="Note 2 4 2 3 2 5" xfId="25001"/>
    <cellStyle name="Note 2 4 2 3 3" xfId="25002"/>
    <cellStyle name="Note 2 4 2 3 4" xfId="25003"/>
    <cellStyle name="Note 2 4 2 3 5" xfId="25004"/>
    <cellStyle name="Note 2 4 2 3 6" xfId="25005"/>
    <cellStyle name="Note 2 4 2 4" xfId="25006"/>
    <cellStyle name="Note 2 4 2 4 2" xfId="25007"/>
    <cellStyle name="Note 2 4 2 4 2 2" xfId="25008"/>
    <cellStyle name="Note 2 4 2 4 2 3" xfId="25009"/>
    <cellStyle name="Note 2 4 2 4 2 4" xfId="25010"/>
    <cellStyle name="Note 2 4 2 4 2 5" xfId="25011"/>
    <cellStyle name="Note 2 4 2 4 3" xfId="25012"/>
    <cellStyle name="Note 2 4 2 4 4" xfId="25013"/>
    <cellStyle name="Note 2 4 2 4 5" xfId="25014"/>
    <cellStyle name="Note 2 4 2 4 6" xfId="25015"/>
    <cellStyle name="Note 2 4 2 5" xfId="25016"/>
    <cellStyle name="Note 2 4 2 5 2" xfId="25017"/>
    <cellStyle name="Note 2 4 2 5 2 2" xfId="25018"/>
    <cellStyle name="Note 2 4 2 5 2 3" xfId="25019"/>
    <cellStyle name="Note 2 4 2 5 2 4" xfId="25020"/>
    <cellStyle name="Note 2 4 2 5 2 5" xfId="25021"/>
    <cellStyle name="Note 2 4 2 5 3" xfId="25022"/>
    <cellStyle name="Note 2 4 2 5 4" xfId="25023"/>
    <cellStyle name="Note 2 4 2 5 5" xfId="25024"/>
    <cellStyle name="Note 2 4 2 5 6" xfId="25025"/>
    <cellStyle name="Note 2 4 2 6" xfId="25026"/>
    <cellStyle name="Note 2 4 2 6 2" xfId="25027"/>
    <cellStyle name="Note 2 4 2 6 3" xfId="25028"/>
    <cellStyle name="Note 2 4 2 6 4" xfId="25029"/>
    <cellStyle name="Note 2 4 2 6 5" xfId="25030"/>
    <cellStyle name="Note 2 4 2 7" xfId="25031"/>
    <cellStyle name="Note 2 4 2 8" xfId="25032"/>
    <cellStyle name="Note 2 4 2 9" xfId="25033"/>
    <cellStyle name="Note 2 4 3" xfId="25034"/>
    <cellStyle name="Note 2 4 3 10" xfId="25035"/>
    <cellStyle name="Note 2 4 3 2" xfId="25036"/>
    <cellStyle name="Note 2 4 3 2 2" xfId="25037"/>
    <cellStyle name="Note 2 4 3 2 2 2" xfId="25038"/>
    <cellStyle name="Note 2 4 3 2 2 3" xfId="25039"/>
    <cellStyle name="Note 2 4 3 2 2 4" xfId="25040"/>
    <cellStyle name="Note 2 4 3 2 2 5" xfId="25041"/>
    <cellStyle name="Note 2 4 3 2 3" xfId="25042"/>
    <cellStyle name="Note 2 4 3 2 4" xfId="25043"/>
    <cellStyle name="Note 2 4 3 2 5" xfId="25044"/>
    <cellStyle name="Note 2 4 3 2 6" xfId="25045"/>
    <cellStyle name="Note 2 4 3 3" xfId="25046"/>
    <cellStyle name="Note 2 4 3 3 2" xfId="25047"/>
    <cellStyle name="Note 2 4 3 3 2 2" xfId="25048"/>
    <cellStyle name="Note 2 4 3 3 2 3" xfId="25049"/>
    <cellStyle name="Note 2 4 3 3 2 4" xfId="25050"/>
    <cellStyle name="Note 2 4 3 3 2 5" xfId="25051"/>
    <cellStyle name="Note 2 4 3 3 3" xfId="25052"/>
    <cellStyle name="Note 2 4 3 3 4" xfId="25053"/>
    <cellStyle name="Note 2 4 3 3 5" xfId="25054"/>
    <cellStyle name="Note 2 4 3 3 6" xfId="25055"/>
    <cellStyle name="Note 2 4 3 4" xfId="25056"/>
    <cellStyle name="Note 2 4 3 4 2" xfId="25057"/>
    <cellStyle name="Note 2 4 3 4 2 2" xfId="25058"/>
    <cellStyle name="Note 2 4 3 4 2 3" xfId="25059"/>
    <cellStyle name="Note 2 4 3 4 2 4" xfId="25060"/>
    <cellStyle name="Note 2 4 3 4 2 5" xfId="25061"/>
    <cellStyle name="Note 2 4 3 4 3" xfId="25062"/>
    <cellStyle name="Note 2 4 3 4 4" xfId="25063"/>
    <cellStyle name="Note 2 4 3 4 5" xfId="25064"/>
    <cellStyle name="Note 2 4 3 4 6" xfId="25065"/>
    <cellStyle name="Note 2 4 3 5" xfId="25066"/>
    <cellStyle name="Note 2 4 3 5 2" xfId="25067"/>
    <cellStyle name="Note 2 4 3 5 2 2" xfId="25068"/>
    <cellStyle name="Note 2 4 3 5 2 3" xfId="25069"/>
    <cellStyle name="Note 2 4 3 5 2 4" xfId="25070"/>
    <cellStyle name="Note 2 4 3 5 2 5" xfId="25071"/>
    <cellStyle name="Note 2 4 3 5 3" xfId="25072"/>
    <cellStyle name="Note 2 4 3 5 4" xfId="25073"/>
    <cellStyle name="Note 2 4 3 5 5" xfId="25074"/>
    <cellStyle name="Note 2 4 3 5 6" xfId="25075"/>
    <cellStyle name="Note 2 4 3 6" xfId="25076"/>
    <cellStyle name="Note 2 4 3 6 2" xfId="25077"/>
    <cellStyle name="Note 2 4 3 6 3" xfId="25078"/>
    <cellStyle name="Note 2 4 3 6 4" xfId="25079"/>
    <cellStyle name="Note 2 4 3 6 5" xfId="25080"/>
    <cellStyle name="Note 2 4 3 7" xfId="25081"/>
    <cellStyle name="Note 2 4 3 8" xfId="25082"/>
    <cellStyle name="Note 2 4 3 9" xfId="25083"/>
    <cellStyle name="Note 2 4 4" xfId="25084"/>
    <cellStyle name="Note 2 4 4 2" xfId="25085"/>
    <cellStyle name="Note 2 4 4 2 2" xfId="25086"/>
    <cellStyle name="Note 2 4 4 2 3" xfId="25087"/>
    <cellStyle name="Note 2 4 4 2 4" xfId="25088"/>
    <cellStyle name="Note 2 4 4 2 5" xfId="25089"/>
    <cellStyle name="Note 2 4 4 3" xfId="25090"/>
    <cellStyle name="Note 2 4 4 4" xfId="25091"/>
    <cellStyle name="Note 2 4 4 5" xfId="25092"/>
    <cellStyle name="Note 2 4 4 6" xfId="25093"/>
    <cellStyle name="Note 2 4 5" xfId="25094"/>
    <cellStyle name="Note 2 4 5 2" xfId="25095"/>
    <cellStyle name="Note 2 4 5 2 2" xfId="25096"/>
    <cellStyle name="Note 2 4 5 2 3" xfId="25097"/>
    <cellStyle name="Note 2 4 5 2 4" xfId="25098"/>
    <cellStyle name="Note 2 4 5 2 5" xfId="25099"/>
    <cellStyle name="Note 2 4 5 3" xfId="25100"/>
    <cellStyle name="Note 2 4 5 4" xfId="25101"/>
    <cellStyle name="Note 2 4 5 5" xfId="25102"/>
    <cellStyle name="Note 2 4 5 6" xfId="25103"/>
    <cellStyle name="Note 2 4 6" xfId="25104"/>
    <cellStyle name="Note 2 4 6 2" xfId="25105"/>
    <cellStyle name="Note 2 4 6 2 2" xfId="25106"/>
    <cellStyle name="Note 2 4 6 2 3" xfId="25107"/>
    <cellStyle name="Note 2 4 6 2 4" xfId="25108"/>
    <cellStyle name="Note 2 4 6 2 5" xfId="25109"/>
    <cellStyle name="Note 2 4 6 3" xfId="25110"/>
    <cellStyle name="Note 2 4 6 4" xfId="25111"/>
    <cellStyle name="Note 2 4 6 5" xfId="25112"/>
    <cellStyle name="Note 2 4 6 6" xfId="25113"/>
    <cellStyle name="Note 2 4 7" xfId="25114"/>
    <cellStyle name="Note 2 4 7 2" xfId="25115"/>
    <cellStyle name="Note 2 4 7 3" xfId="25116"/>
    <cellStyle name="Note 2 4 7 4" xfId="25117"/>
    <cellStyle name="Note 2 4 7 5" xfId="25118"/>
    <cellStyle name="Note 2 4 8" xfId="25119"/>
    <cellStyle name="Note 2 4 9" xfId="25120"/>
    <cellStyle name="Note 2 5" xfId="957"/>
    <cellStyle name="Note 2 5 10" xfId="25122"/>
    <cellStyle name="Note 2 5 11" xfId="25123"/>
    <cellStyle name="Note 2 5 12" xfId="25121"/>
    <cellStyle name="Note 2 5 13" xfId="4956"/>
    <cellStyle name="Note 2 5 2" xfId="25124"/>
    <cellStyle name="Note 2 5 2 2" xfId="25125"/>
    <cellStyle name="Note 2 5 2 2 2" xfId="25126"/>
    <cellStyle name="Note 2 5 2 2 3" xfId="25127"/>
    <cellStyle name="Note 2 5 2 2 4" xfId="25128"/>
    <cellStyle name="Note 2 5 2 2 5" xfId="25129"/>
    <cellStyle name="Note 2 5 2 3" xfId="25130"/>
    <cellStyle name="Note 2 5 2 4" xfId="25131"/>
    <cellStyle name="Note 2 5 2 5" xfId="25132"/>
    <cellStyle name="Note 2 5 2 6" xfId="25133"/>
    <cellStyle name="Note 2 5 3" xfId="25134"/>
    <cellStyle name="Note 2 5 3 2" xfId="25135"/>
    <cellStyle name="Note 2 5 3 2 2" xfId="25136"/>
    <cellStyle name="Note 2 5 3 2 3" xfId="25137"/>
    <cellStyle name="Note 2 5 3 2 4" xfId="25138"/>
    <cellStyle name="Note 2 5 3 2 5" xfId="25139"/>
    <cellStyle name="Note 2 5 3 3" xfId="25140"/>
    <cellStyle name="Note 2 5 3 4" xfId="25141"/>
    <cellStyle name="Note 2 5 3 5" xfId="25142"/>
    <cellStyle name="Note 2 5 3 6" xfId="25143"/>
    <cellStyle name="Note 2 5 4" xfId="25144"/>
    <cellStyle name="Note 2 5 4 2" xfId="25145"/>
    <cellStyle name="Note 2 5 4 2 2" xfId="25146"/>
    <cellStyle name="Note 2 5 4 2 3" xfId="25147"/>
    <cellStyle name="Note 2 5 4 2 4" xfId="25148"/>
    <cellStyle name="Note 2 5 4 2 5" xfId="25149"/>
    <cellStyle name="Note 2 5 4 3" xfId="25150"/>
    <cellStyle name="Note 2 5 4 4" xfId="25151"/>
    <cellStyle name="Note 2 5 4 5" xfId="25152"/>
    <cellStyle name="Note 2 5 4 6" xfId="25153"/>
    <cellStyle name="Note 2 5 5" xfId="25154"/>
    <cellStyle name="Note 2 5 5 2" xfId="25155"/>
    <cellStyle name="Note 2 5 5 2 2" xfId="25156"/>
    <cellStyle name="Note 2 5 5 2 3" xfId="25157"/>
    <cellStyle name="Note 2 5 5 2 4" xfId="25158"/>
    <cellStyle name="Note 2 5 5 2 5" xfId="25159"/>
    <cellStyle name="Note 2 5 5 3" xfId="25160"/>
    <cellStyle name="Note 2 5 5 4" xfId="25161"/>
    <cellStyle name="Note 2 5 5 5" xfId="25162"/>
    <cellStyle name="Note 2 5 5 6" xfId="25163"/>
    <cellStyle name="Note 2 5 6" xfId="25164"/>
    <cellStyle name="Note 2 5 6 2" xfId="25165"/>
    <cellStyle name="Note 2 5 6 3" xfId="25166"/>
    <cellStyle name="Note 2 5 6 4" xfId="25167"/>
    <cellStyle name="Note 2 5 6 5" xfId="25168"/>
    <cellStyle name="Note 2 5 7" xfId="25169"/>
    <cellStyle name="Note 2 5 8" xfId="25170"/>
    <cellStyle name="Note 2 5 9" xfId="25171"/>
    <cellStyle name="Note 2 6" xfId="4957"/>
    <cellStyle name="Note 2 6 10" xfId="25173"/>
    <cellStyle name="Note 2 6 11" xfId="25172"/>
    <cellStyle name="Note 2 6 2" xfId="25174"/>
    <cellStyle name="Note 2 6 2 2" xfId="25175"/>
    <cellStyle name="Note 2 6 2 2 2" xfId="25176"/>
    <cellStyle name="Note 2 6 2 2 3" xfId="25177"/>
    <cellStyle name="Note 2 6 2 2 4" xfId="25178"/>
    <cellStyle name="Note 2 6 2 2 5" xfId="25179"/>
    <cellStyle name="Note 2 6 2 3" xfId="25180"/>
    <cellStyle name="Note 2 6 2 4" xfId="25181"/>
    <cellStyle name="Note 2 6 2 5" xfId="25182"/>
    <cellStyle name="Note 2 6 2 6" xfId="25183"/>
    <cellStyle name="Note 2 6 3" xfId="25184"/>
    <cellStyle name="Note 2 6 3 2" xfId="25185"/>
    <cellStyle name="Note 2 6 3 2 2" xfId="25186"/>
    <cellStyle name="Note 2 6 3 2 3" xfId="25187"/>
    <cellStyle name="Note 2 6 3 2 4" xfId="25188"/>
    <cellStyle name="Note 2 6 3 2 5" xfId="25189"/>
    <cellStyle name="Note 2 6 3 3" xfId="25190"/>
    <cellStyle name="Note 2 6 3 4" xfId="25191"/>
    <cellStyle name="Note 2 6 3 5" xfId="25192"/>
    <cellStyle name="Note 2 6 3 6" xfId="25193"/>
    <cellStyle name="Note 2 6 4" xfId="25194"/>
    <cellStyle name="Note 2 6 4 2" xfId="25195"/>
    <cellStyle name="Note 2 6 4 2 2" xfId="25196"/>
    <cellStyle name="Note 2 6 4 2 3" xfId="25197"/>
    <cellStyle name="Note 2 6 4 2 4" xfId="25198"/>
    <cellStyle name="Note 2 6 4 2 5" xfId="25199"/>
    <cellStyle name="Note 2 6 4 3" xfId="25200"/>
    <cellStyle name="Note 2 6 4 4" xfId="25201"/>
    <cellStyle name="Note 2 6 4 5" xfId="25202"/>
    <cellStyle name="Note 2 6 4 6" xfId="25203"/>
    <cellStyle name="Note 2 6 5" xfId="25204"/>
    <cellStyle name="Note 2 6 5 2" xfId="25205"/>
    <cellStyle name="Note 2 6 5 2 2" xfId="25206"/>
    <cellStyle name="Note 2 6 5 2 3" xfId="25207"/>
    <cellStyle name="Note 2 6 5 2 4" xfId="25208"/>
    <cellStyle name="Note 2 6 5 2 5" xfId="25209"/>
    <cellStyle name="Note 2 6 5 3" xfId="25210"/>
    <cellStyle name="Note 2 6 5 4" xfId="25211"/>
    <cellStyle name="Note 2 6 5 5" xfId="25212"/>
    <cellStyle name="Note 2 6 5 6" xfId="25213"/>
    <cellStyle name="Note 2 6 6" xfId="25214"/>
    <cellStyle name="Note 2 6 6 2" xfId="25215"/>
    <cellStyle name="Note 2 6 6 3" xfId="25216"/>
    <cellStyle name="Note 2 6 6 4" xfId="25217"/>
    <cellStyle name="Note 2 6 6 5" xfId="25218"/>
    <cellStyle name="Note 2 6 7" xfId="25219"/>
    <cellStyle name="Note 2 6 8" xfId="25220"/>
    <cellStyle name="Note 2 6 9" xfId="25221"/>
    <cellStyle name="Note 2 7" xfId="4958"/>
    <cellStyle name="Note 2 7 2" xfId="25223"/>
    <cellStyle name="Note 2 7 2 2" xfId="25224"/>
    <cellStyle name="Note 2 7 2 3" xfId="25225"/>
    <cellStyle name="Note 2 7 2 4" xfId="25226"/>
    <cellStyle name="Note 2 7 2 5" xfId="25227"/>
    <cellStyle name="Note 2 7 3" xfId="25228"/>
    <cellStyle name="Note 2 7 4" xfId="25229"/>
    <cellStyle name="Note 2 7 5" xfId="25230"/>
    <cellStyle name="Note 2 7 6" xfId="25231"/>
    <cellStyle name="Note 2 7 7" xfId="25222"/>
    <cellStyle name="Note 2 8" xfId="4959"/>
    <cellStyle name="Note 2 8 2" xfId="25233"/>
    <cellStyle name="Note 2 8 2 2" xfId="25234"/>
    <cellStyle name="Note 2 8 2 3" xfId="25235"/>
    <cellStyle name="Note 2 8 2 4" xfId="25236"/>
    <cellStyle name="Note 2 8 2 5" xfId="25237"/>
    <cellStyle name="Note 2 8 3" xfId="25238"/>
    <cellStyle name="Note 2 8 4" xfId="25239"/>
    <cellStyle name="Note 2 8 5" xfId="25240"/>
    <cellStyle name="Note 2 8 6" xfId="25241"/>
    <cellStyle name="Note 2 8 7" xfId="25232"/>
    <cellStyle name="Note 2 9" xfId="4960"/>
    <cellStyle name="Note 2 9 2" xfId="25243"/>
    <cellStyle name="Note 2 9 2 2" xfId="25244"/>
    <cellStyle name="Note 2 9 2 3" xfId="25245"/>
    <cellStyle name="Note 2 9 2 4" xfId="25246"/>
    <cellStyle name="Note 2 9 2 5" xfId="25247"/>
    <cellStyle name="Note 2 9 3" xfId="25248"/>
    <cellStyle name="Note 2 9 4" xfId="25249"/>
    <cellStyle name="Note 2 9 5" xfId="25250"/>
    <cellStyle name="Note 2 9 6" xfId="25251"/>
    <cellStyle name="Note 2 9 7" xfId="25242"/>
    <cellStyle name="Note 20" xfId="4961"/>
    <cellStyle name="Note 20 10" xfId="4962"/>
    <cellStyle name="Note 20 11" xfId="4963"/>
    <cellStyle name="Note 20 12" xfId="4964"/>
    <cellStyle name="Note 20 13" xfId="4965"/>
    <cellStyle name="Note 20 14" xfId="4966"/>
    <cellStyle name="Note 20 15" xfId="4967"/>
    <cellStyle name="Note 20 2" xfId="4968"/>
    <cellStyle name="Note 20 3" xfId="4969"/>
    <cellStyle name="Note 20 4" xfId="4970"/>
    <cellStyle name="Note 20 5" xfId="4971"/>
    <cellStyle name="Note 20 6" xfId="4972"/>
    <cellStyle name="Note 20 7" xfId="4973"/>
    <cellStyle name="Note 20 8" xfId="4974"/>
    <cellStyle name="Note 20 9" xfId="4975"/>
    <cellStyle name="Note 21" xfId="4976"/>
    <cellStyle name="Note 21 10" xfId="4977"/>
    <cellStyle name="Note 21 11" xfId="4978"/>
    <cellStyle name="Note 21 12" xfId="4979"/>
    <cellStyle name="Note 21 13" xfId="4980"/>
    <cellStyle name="Note 21 14" xfId="4981"/>
    <cellStyle name="Note 21 15" xfId="4982"/>
    <cellStyle name="Note 21 2" xfId="4983"/>
    <cellStyle name="Note 21 3" xfId="4984"/>
    <cellStyle name="Note 21 4" xfId="4985"/>
    <cellStyle name="Note 21 5" xfId="4986"/>
    <cellStyle name="Note 21 6" xfId="4987"/>
    <cellStyle name="Note 21 7" xfId="4988"/>
    <cellStyle name="Note 21 8" xfId="4989"/>
    <cellStyle name="Note 21 9" xfId="4990"/>
    <cellStyle name="Note 22" xfId="4991"/>
    <cellStyle name="Note 22 10" xfId="4992"/>
    <cellStyle name="Note 22 11" xfId="4993"/>
    <cellStyle name="Note 22 12" xfId="4994"/>
    <cellStyle name="Note 22 13" xfId="4995"/>
    <cellStyle name="Note 22 14" xfId="4996"/>
    <cellStyle name="Note 22 15" xfId="4997"/>
    <cellStyle name="Note 22 2" xfId="4998"/>
    <cellStyle name="Note 22 3" xfId="4999"/>
    <cellStyle name="Note 22 4" xfId="5000"/>
    <cellStyle name="Note 22 5" xfId="5001"/>
    <cellStyle name="Note 22 6" xfId="5002"/>
    <cellStyle name="Note 22 7" xfId="5003"/>
    <cellStyle name="Note 22 8" xfId="5004"/>
    <cellStyle name="Note 22 9" xfId="5005"/>
    <cellStyle name="Note 23" xfId="5006"/>
    <cellStyle name="Note 23 2" xfId="6092"/>
    <cellStyle name="Note 23 2 2" xfId="10609"/>
    <cellStyle name="Note 23 3" xfId="6085"/>
    <cellStyle name="Note 23 3 2" xfId="10602"/>
    <cellStyle name="Note 23 4" xfId="6072"/>
    <cellStyle name="Note 23 4 2" xfId="10589"/>
    <cellStyle name="Note 23 5" xfId="6011"/>
    <cellStyle name="Note 23 5 2" xfId="10528"/>
    <cellStyle name="Note 23 6" xfId="7464"/>
    <cellStyle name="Note 23 6 2" xfId="11981"/>
    <cellStyle name="Note 23 7" xfId="7472"/>
    <cellStyle name="Note 23 7 2" xfId="11989"/>
    <cellStyle name="Note 23 8" xfId="10265"/>
    <cellStyle name="Note 24" xfId="5007"/>
    <cellStyle name="Note 24 2" xfId="6093"/>
    <cellStyle name="Note 24 2 2" xfId="10610"/>
    <cellStyle name="Note 24 3" xfId="6086"/>
    <cellStyle name="Note 24 3 2" xfId="10603"/>
    <cellStyle name="Note 24 4" xfId="6073"/>
    <cellStyle name="Note 24 4 2" xfId="10590"/>
    <cellStyle name="Note 24 5" xfId="6010"/>
    <cellStyle name="Note 24 5 2" xfId="10527"/>
    <cellStyle name="Note 24 6" xfId="7463"/>
    <cellStyle name="Note 24 6 2" xfId="11980"/>
    <cellStyle name="Note 24 7" xfId="7471"/>
    <cellStyle name="Note 24 7 2" xfId="11988"/>
    <cellStyle name="Note 24 8" xfId="9291"/>
    <cellStyle name="Note 24 8 2" xfId="12314"/>
    <cellStyle name="Note 24 9" xfId="10266"/>
    <cellStyle name="Note 25" xfId="5008"/>
    <cellStyle name="Note 25 2" xfId="6094"/>
    <cellStyle name="Note 25 2 2" xfId="10611"/>
    <cellStyle name="Note 25 3" xfId="6087"/>
    <cellStyle name="Note 25 3 2" xfId="10604"/>
    <cellStyle name="Note 25 4" xfId="6074"/>
    <cellStyle name="Note 25 4 2" xfId="10591"/>
    <cellStyle name="Note 25 5" xfId="6009"/>
    <cellStyle name="Note 25 5 2" xfId="10526"/>
    <cellStyle name="Note 25 6" xfId="7462"/>
    <cellStyle name="Note 25 6 2" xfId="11979"/>
    <cellStyle name="Note 25 7" xfId="7470"/>
    <cellStyle name="Note 25 7 2" xfId="11987"/>
    <cellStyle name="Note 25 8" xfId="9292"/>
    <cellStyle name="Note 25 8 2" xfId="12315"/>
    <cellStyle name="Note 25 9" xfId="10267"/>
    <cellStyle name="Note 26" xfId="5009"/>
    <cellStyle name="Note 26 2" xfId="6095"/>
    <cellStyle name="Note 26 2 2" xfId="10612"/>
    <cellStyle name="Note 26 3" xfId="6088"/>
    <cellStyle name="Note 26 3 2" xfId="10605"/>
    <cellStyle name="Note 26 4" xfId="6075"/>
    <cellStyle name="Note 26 4 2" xfId="10592"/>
    <cellStyle name="Note 26 5" xfId="6008"/>
    <cellStyle name="Note 26 5 2" xfId="10525"/>
    <cellStyle name="Note 26 6" xfId="7461"/>
    <cellStyle name="Note 26 6 2" xfId="11978"/>
    <cellStyle name="Note 26 7" xfId="7469"/>
    <cellStyle name="Note 26 7 2" xfId="11986"/>
    <cellStyle name="Note 26 8" xfId="9293"/>
    <cellStyle name="Note 26 8 2" xfId="12316"/>
    <cellStyle name="Note 26 9" xfId="10268"/>
    <cellStyle name="Note 27" xfId="5010"/>
    <cellStyle name="Note 27 2" xfId="6096"/>
    <cellStyle name="Note 27 2 2" xfId="10613"/>
    <cellStyle name="Note 27 3" xfId="6760"/>
    <cellStyle name="Note 27 3 2" xfId="11277"/>
    <cellStyle name="Note 27 4" xfId="6076"/>
    <cellStyle name="Note 27 4 2" xfId="10593"/>
    <cellStyle name="Note 27 5" xfId="6007"/>
    <cellStyle name="Note 27 5 2" xfId="10524"/>
    <cellStyle name="Note 27 6" xfId="7460"/>
    <cellStyle name="Note 27 6 2" xfId="11977"/>
    <cellStyle name="Note 27 7" xfId="7468"/>
    <cellStyle name="Note 27 7 2" xfId="11985"/>
    <cellStyle name="Note 27 8" xfId="9294"/>
    <cellStyle name="Note 27 8 2" xfId="12317"/>
    <cellStyle name="Note 27 9" xfId="10269"/>
    <cellStyle name="Note 28" xfId="5011"/>
    <cellStyle name="Note 28 2" xfId="6097"/>
    <cellStyle name="Note 28 2 2" xfId="10614"/>
    <cellStyle name="Note 28 3" xfId="6089"/>
    <cellStyle name="Note 28 3 2" xfId="10606"/>
    <cellStyle name="Note 28 4" xfId="6077"/>
    <cellStyle name="Note 28 4 2" xfId="10594"/>
    <cellStyle name="Note 28 5" xfId="6006"/>
    <cellStyle name="Note 28 5 2" xfId="10523"/>
    <cellStyle name="Note 28 6" xfId="7459"/>
    <cellStyle name="Note 28 6 2" xfId="11976"/>
    <cellStyle name="Note 28 7" xfId="7467"/>
    <cellStyle name="Note 28 7 2" xfId="11984"/>
    <cellStyle name="Note 28 8" xfId="10270"/>
    <cellStyle name="Note 29" xfId="5012"/>
    <cellStyle name="Note 29 2" xfId="6098"/>
    <cellStyle name="Note 29 2 2" xfId="10615"/>
    <cellStyle name="Note 29 3" xfId="6090"/>
    <cellStyle name="Note 29 3 2" xfId="10607"/>
    <cellStyle name="Note 29 4" xfId="6078"/>
    <cellStyle name="Note 29 4 2" xfId="10595"/>
    <cellStyle name="Note 29 5" xfId="6005"/>
    <cellStyle name="Note 29 5 2" xfId="10522"/>
    <cellStyle name="Note 29 6" xfId="7458"/>
    <cellStyle name="Note 29 6 2" xfId="11975"/>
    <cellStyle name="Note 29 7" xfId="7466"/>
    <cellStyle name="Note 29 7 2" xfId="11983"/>
    <cellStyle name="Note 29 8" xfId="10271"/>
    <cellStyle name="Note 3" xfId="958"/>
    <cellStyle name="Note 3 10" xfId="5014"/>
    <cellStyle name="Note 3 11" xfId="5015"/>
    <cellStyle name="Note 3 12" xfId="5016"/>
    <cellStyle name="Note 3 13" xfId="5017"/>
    <cellStyle name="Note 3 14" xfId="5018"/>
    <cellStyle name="Note 3 15" xfId="5019"/>
    <cellStyle name="Note 3 16" xfId="5020"/>
    <cellStyle name="Note 3 17" xfId="25252"/>
    <cellStyle name="Note 3 18" xfId="33012"/>
    <cellStyle name="Note 3 19" xfId="5013"/>
    <cellStyle name="Note 3 2" xfId="959"/>
    <cellStyle name="Note 3 2 10" xfId="5022"/>
    <cellStyle name="Note 3 2 11" xfId="5023"/>
    <cellStyle name="Note 3 2 12" xfId="5024"/>
    <cellStyle name="Note 3 2 13" xfId="5025"/>
    <cellStyle name="Note 3 2 14" xfId="5026"/>
    <cellStyle name="Note 3 2 15" xfId="5027"/>
    <cellStyle name="Note 3 2 16" xfId="25253"/>
    <cellStyle name="Note 3 2 17" xfId="5021"/>
    <cellStyle name="Note 3 2 2" xfId="5028"/>
    <cellStyle name="Note 3 2 2 2" xfId="25255"/>
    <cellStyle name="Note 3 2 2 2 2" xfId="25256"/>
    <cellStyle name="Note 3 2 2 3" xfId="25257"/>
    <cellStyle name="Note 3 2 2 4" xfId="25254"/>
    <cellStyle name="Note 3 2 3" xfId="5029"/>
    <cellStyle name="Note 3 2 3 2" xfId="25259"/>
    <cellStyle name="Note 3 2 3 3" xfId="25258"/>
    <cellStyle name="Note 3 2 4" xfId="5030"/>
    <cellStyle name="Note 3 2 4 2" xfId="25260"/>
    <cellStyle name="Note 3 2 5" xfId="5031"/>
    <cellStyle name="Note 3 2 6" xfId="5032"/>
    <cellStyle name="Note 3 2 7" xfId="5033"/>
    <cellStyle name="Note 3 2 8" xfId="5034"/>
    <cellStyle name="Note 3 2 9" xfId="5035"/>
    <cellStyle name="Note 3 3" xfId="5036"/>
    <cellStyle name="Note 3 3 2" xfId="25262"/>
    <cellStyle name="Note 3 3 2 2" xfId="25263"/>
    <cellStyle name="Note 3 3 3" xfId="25264"/>
    <cellStyle name="Note 3 3 4" xfId="25261"/>
    <cellStyle name="Note 3 4" xfId="5037"/>
    <cellStyle name="Note 3 4 2" xfId="25266"/>
    <cellStyle name="Note 3 4 3" xfId="25265"/>
    <cellStyle name="Note 3 5" xfId="5038"/>
    <cellStyle name="Note 3 5 2" xfId="25267"/>
    <cellStyle name="Note 3 6" xfId="5039"/>
    <cellStyle name="Note 3 7" xfId="5040"/>
    <cellStyle name="Note 3 8" xfId="5041"/>
    <cellStyle name="Note 3 9" xfId="5042"/>
    <cellStyle name="Note 30" xfId="5043"/>
    <cellStyle name="Note 30 2" xfId="6107"/>
    <cellStyle name="Note 30 2 2" xfId="10624"/>
    <cellStyle name="Note 30 3" xfId="6091"/>
    <cellStyle name="Note 30 3 2" xfId="10608"/>
    <cellStyle name="Note 30 4" xfId="6079"/>
    <cellStyle name="Note 30 4 2" xfId="10596"/>
    <cellStyle name="Note 30 5" xfId="6004"/>
    <cellStyle name="Note 30 5 2" xfId="10521"/>
    <cellStyle name="Note 30 6" xfId="7449"/>
    <cellStyle name="Note 30 6 2" xfId="11966"/>
    <cellStyle name="Note 30 7" xfId="7465"/>
    <cellStyle name="Note 30 7 2" xfId="11982"/>
    <cellStyle name="Note 30 8" xfId="10272"/>
    <cellStyle name="Note 31" xfId="8396"/>
    <cellStyle name="Note 31 2" xfId="12038"/>
    <cellStyle name="Note 32" xfId="8397"/>
    <cellStyle name="Note 32 2" xfId="12039"/>
    <cellStyle name="Note 33" xfId="8398"/>
    <cellStyle name="Note 33 2" xfId="12040"/>
    <cellStyle name="Note 34" xfId="8399"/>
    <cellStyle name="Note 34 2" xfId="12041"/>
    <cellStyle name="Note 35" xfId="8400"/>
    <cellStyle name="Note 35 2" xfId="12042"/>
    <cellStyle name="Note 36" xfId="8401"/>
    <cellStyle name="Note 36 2" xfId="12043"/>
    <cellStyle name="Note 37" xfId="8402"/>
    <cellStyle name="Note 37 2" xfId="12044"/>
    <cellStyle name="Note 38" xfId="8403"/>
    <cellStyle name="Note 38 2" xfId="12045"/>
    <cellStyle name="Note 4" xfId="960"/>
    <cellStyle name="Note 4 10" xfId="5045"/>
    <cellStyle name="Note 4 11" xfId="5046"/>
    <cellStyle name="Note 4 12" xfId="5047"/>
    <cellStyle name="Note 4 13" xfId="5048"/>
    <cellStyle name="Note 4 14" xfId="5049"/>
    <cellStyle name="Note 4 15" xfId="5050"/>
    <cellStyle name="Note 4 16" xfId="5051"/>
    <cellStyle name="Note 4 17" xfId="5052"/>
    <cellStyle name="Note 4 18" xfId="25268"/>
    <cellStyle name="Note 4 19" xfId="33013"/>
    <cellStyle name="Note 4 2" xfId="961"/>
    <cellStyle name="Note 4 2 10" xfId="5054"/>
    <cellStyle name="Note 4 2 11" xfId="5055"/>
    <cellStyle name="Note 4 2 12" xfId="5056"/>
    <cellStyle name="Note 4 2 13" xfId="5057"/>
    <cellStyle name="Note 4 2 14" xfId="5058"/>
    <cellStyle name="Note 4 2 15" xfId="5059"/>
    <cellStyle name="Note 4 2 16" xfId="25269"/>
    <cellStyle name="Note 4 2 17" xfId="5053"/>
    <cellStyle name="Note 4 2 2" xfId="5060"/>
    <cellStyle name="Note 4 2 3" xfId="5061"/>
    <cellStyle name="Note 4 2 4" xfId="5062"/>
    <cellStyle name="Note 4 2 5" xfId="5063"/>
    <cellStyle name="Note 4 2 6" xfId="5064"/>
    <cellStyle name="Note 4 2 7" xfId="5065"/>
    <cellStyle name="Note 4 2 8" xfId="5066"/>
    <cellStyle name="Note 4 2 9" xfId="5067"/>
    <cellStyle name="Note 4 20" xfId="5044"/>
    <cellStyle name="Note 4 3" xfId="5068"/>
    <cellStyle name="Note 4 3 10" xfId="5069"/>
    <cellStyle name="Note 4 3 11" xfId="5070"/>
    <cellStyle name="Note 4 3 12" xfId="5071"/>
    <cellStyle name="Note 4 3 13" xfId="5072"/>
    <cellStyle name="Note 4 3 14" xfId="5073"/>
    <cellStyle name="Note 4 3 15" xfId="5074"/>
    <cellStyle name="Note 4 3 2" xfId="5075"/>
    <cellStyle name="Note 4 3 3" xfId="5076"/>
    <cellStyle name="Note 4 3 4" xfId="5077"/>
    <cellStyle name="Note 4 3 5" xfId="5078"/>
    <cellStyle name="Note 4 3 6" xfId="5079"/>
    <cellStyle name="Note 4 3 7" xfId="5080"/>
    <cellStyle name="Note 4 3 8" xfId="5081"/>
    <cellStyle name="Note 4 3 9" xfId="5082"/>
    <cellStyle name="Note 4 4" xfId="5083"/>
    <cellStyle name="Note 4 5" xfId="5084"/>
    <cellStyle name="Note 4 6" xfId="5085"/>
    <cellStyle name="Note 4 7" xfId="5086"/>
    <cellStyle name="Note 4 8" xfId="5087"/>
    <cellStyle name="Note 4 9" xfId="5088"/>
    <cellStyle name="Note 5" xfId="962"/>
    <cellStyle name="Note 5 10" xfId="5090"/>
    <cellStyle name="Note 5 11" xfId="5091"/>
    <cellStyle name="Note 5 12" xfId="5092"/>
    <cellStyle name="Note 5 13" xfId="5093"/>
    <cellStyle name="Note 5 14" xfId="5094"/>
    <cellStyle name="Note 5 15" xfId="5095"/>
    <cellStyle name="Note 5 16" xfId="33008"/>
    <cellStyle name="Note 5 17" xfId="5089"/>
    <cellStyle name="Note 5 2" xfId="963"/>
    <cellStyle name="Note 5 2 2" xfId="5096"/>
    <cellStyle name="Note 5 3" xfId="5097"/>
    <cellStyle name="Note 5 4" xfId="5098"/>
    <cellStyle name="Note 5 5" xfId="5099"/>
    <cellStyle name="Note 5 6" xfId="5100"/>
    <cellStyle name="Note 5 7" xfId="5101"/>
    <cellStyle name="Note 5 8" xfId="5102"/>
    <cellStyle name="Note 5 9" xfId="5103"/>
    <cellStyle name="Note 6" xfId="5104"/>
    <cellStyle name="Note 6 10" xfId="5105"/>
    <cellStyle name="Note 6 11" xfId="5106"/>
    <cellStyle name="Note 6 12" xfId="5107"/>
    <cellStyle name="Note 6 13" xfId="5108"/>
    <cellStyle name="Note 6 14" xfId="5109"/>
    <cellStyle name="Note 6 15" xfId="5110"/>
    <cellStyle name="Note 6 16" xfId="5111"/>
    <cellStyle name="Note 6 17" xfId="5112"/>
    <cellStyle name="Note 6 2" xfId="5113"/>
    <cellStyle name="Note 6 2 10" xfId="5114"/>
    <cellStyle name="Note 6 2 11" xfId="5115"/>
    <cellStyle name="Note 6 2 12" xfId="5116"/>
    <cellStyle name="Note 6 2 13" xfId="5117"/>
    <cellStyle name="Note 6 2 14" xfId="5118"/>
    <cellStyle name="Note 6 2 15" xfId="5119"/>
    <cellStyle name="Note 6 2 2" xfId="5120"/>
    <cellStyle name="Note 6 2 3" xfId="5121"/>
    <cellStyle name="Note 6 2 4" xfId="5122"/>
    <cellStyle name="Note 6 2 5" xfId="5123"/>
    <cellStyle name="Note 6 2 6" xfId="5124"/>
    <cellStyle name="Note 6 2 7" xfId="5125"/>
    <cellStyle name="Note 6 2 8" xfId="5126"/>
    <cellStyle name="Note 6 2 9" xfId="5127"/>
    <cellStyle name="Note 6 3" xfId="5128"/>
    <cellStyle name="Note 6 3 10" xfId="5129"/>
    <cellStyle name="Note 6 3 11" xfId="5130"/>
    <cellStyle name="Note 6 3 12" xfId="5131"/>
    <cellStyle name="Note 6 3 13" xfId="5132"/>
    <cellStyle name="Note 6 3 14" xfId="5133"/>
    <cellStyle name="Note 6 3 15" xfId="5134"/>
    <cellStyle name="Note 6 3 2" xfId="5135"/>
    <cellStyle name="Note 6 3 3" xfId="5136"/>
    <cellStyle name="Note 6 3 4" xfId="5137"/>
    <cellStyle name="Note 6 3 5" xfId="5138"/>
    <cellStyle name="Note 6 3 6" xfId="5139"/>
    <cellStyle name="Note 6 3 7" xfId="5140"/>
    <cellStyle name="Note 6 3 8" xfId="5141"/>
    <cellStyle name="Note 6 3 9" xfId="5142"/>
    <cellStyle name="Note 6 4" xfId="5143"/>
    <cellStyle name="Note 6 5" xfId="5144"/>
    <cellStyle name="Note 6 6" xfId="5145"/>
    <cellStyle name="Note 6 7" xfId="5146"/>
    <cellStyle name="Note 6 8" xfId="5147"/>
    <cellStyle name="Note 6 9" xfId="5148"/>
    <cellStyle name="Note 7" xfId="5149"/>
    <cellStyle name="Note 7 10" xfId="5150"/>
    <cellStyle name="Note 7 11" xfId="5151"/>
    <cellStyle name="Note 7 12" xfId="5152"/>
    <cellStyle name="Note 7 13" xfId="5153"/>
    <cellStyle name="Note 7 14" xfId="5154"/>
    <cellStyle name="Note 7 15" xfId="5155"/>
    <cellStyle name="Note 7 16" xfId="5156"/>
    <cellStyle name="Note 7 17" xfId="5157"/>
    <cellStyle name="Note 7 2" xfId="5158"/>
    <cellStyle name="Note 7 2 10" xfId="5159"/>
    <cellStyle name="Note 7 2 11" xfId="5160"/>
    <cellStyle name="Note 7 2 12" xfId="5161"/>
    <cellStyle name="Note 7 2 13" xfId="5162"/>
    <cellStyle name="Note 7 2 14" xfId="5163"/>
    <cellStyle name="Note 7 2 15" xfId="5164"/>
    <cellStyle name="Note 7 2 2" xfId="5165"/>
    <cellStyle name="Note 7 2 3" xfId="5166"/>
    <cellStyle name="Note 7 2 4" xfId="5167"/>
    <cellStyle name="Note 7 2 5" xfId="5168"/>
    <cellStyle name="Note 7 2 6" xfId="5169"/>
    <cellStyle name="Note 7 2 7" xfId="5170"/>
    <cellStyle name="Note 7 2 8" xfId="5171"/>
    <cellStyle name="Note 7 2 9" xfId="5172"/>
    <cellStyle name="Note 7 3" xfId="5173"/>
    <cellStyle name="Note 7 3 10" xfId="5174"/>
    <cellStyle name="Note 7 3 11" xfId="5175"/>
    <cellStyle name="Note 7 3 12" xfId="5176"/>
    <cellStyle name="Note 7 3 13" xfId="5177"/>
    <cellStyle name="Note 7 3 14" xfId="5178"/>
    <cellStyle name="Note 7 3 15" xfId="5179"/>
    <cellStyle name="Note 7 3 2" xfId="5180"/>
    <cellStyle name="Note 7 3 3" xfId="5181"/>
    <cellStyle name="Note 7 3 4" xfId="5182"/>
    <cellStyle name="Note 7 3 5" xfId="5183"/>
    <cellStyle name="Note 7 3 6" xfId="5184"/>
    <cellStyle name="Note 7 3 7" xfId="5185"/>
    <cellStyle name="Note 7 3 8" xfId="5186"/>
    <cellStyle name="Note 7 3 9" xfId="5187"/>
    <cellStyle name="Note 7 4" xfId="5188"/>
    <cellStyle name="Note 7 5" xfId="5189"/>
    <cellStyle name="Note 7 6" xfId="5190"/>
    <cellStyle name="Note 7 7" xfId="5191"/>
    <cellStyle name="Note 7 8" xfId="5192"/>
    <cellStyle name="Note 7 9" xfId="5193"/>
    <cellStyle name="Note 8" xfId="5194"/>
    <cellStyle name="Note 8 10" xfId="5195"/>
    <cellStyle name="Note 8 11" xfId="5196"/>
    <cellStyle name="Note 8 12" xfId="5197"/>
    <cellStyle name="Note 8 13" xfId="5198"/>
    <cellStyle name="Note 8 14" xfId="5199"/>
    <cellStyle name="Note 8 15" xfId="5200"/>
    <cellStyle name="Note 8 2" xfId="5201"/>
    <cellStyle name="Note 8 3" xfId="5202"/>
    <cellStyle name="Note 8 4" xfId="5203"/>
    <cellStyle name="Note 8 5" xfId="5204"/>
    <cellStyle name="Note 8 6" xfId="5205"/>
    <cellStyle name="Note 8 7" xfId="5206"/>
    <cellStyle name="Note 8 8" xfId="5207"/>
    <cellStyle name="Note 8 9" xfId="5208"/>
    <cellStyle name="Note 9" xfId="5209"/>
    <cellStyle name="Note 9 10" xfId="5210"/>
    <cellStyle name="Note 9 11" xfId="5211"/>
    <cellStyle name="Note 9 12" xfId="5212"/>
    <cellStyle name="Note 9 13" xfId="5213"/>
    <cellStyle name="Note 9 14" xfId="5214"/>
    <cellStyle name="Note 9 15" xfId="5215"/>
    <cellStyle name="Note 9 2" xfId="5216"/>
    <cellStyle name="Note 9 3" xfId="5217"/>
    <cellStyle name="Note 9 4" xfId="5218"/>
    <cellStyle name="Note 9 5" xfId="5219"/>
    <cellStyle name="Note 9 6" xfId="5220"/>
    <cellStyle name="Note 9 7" xfId="5221"/>
    <cellStyle name="Note 9 8" xfId="5222"/>
    <cellStyle name="Note 9 9" xfId="5223"/>
    <cellStyle name="Number, 1 dec" xfId="25270"/>
    <cellStyle name="Output 10" xfId="5224"/>
    <cellStyle name="Output 11" xfId="5225"/>
    <cellStyle name="Output 12" xfId="5226"/>
    <cellStyle name="Output 13" xfId="5227"/>
    <cellStyle name="Output 14" xfId="5228"/>
    <cellStyle name="Output 15" xfId="5229"/>
    <cellStyle name="Output 16" xfId="5230"/>
    <cellStyle name="Output 17" xfId="5231"/>
    <cellStyle name="Output 18" xfId="5232"/>
    <cellStyle name="Output 19" xfId="5233"/>
    <cellStyle name="Output 2" xfId="964"/>
    <cellStyle name="Output 2 10" xfId="25272"/>
    <cellStyle name="Output 2 10 2" xfId="25273"/>
    <cellStyle name="Output 2 10 2 2" xfId="25274"/>
    <cellStyle name="Output 2 10 2 3" xfId="25275"/>
    <cellStyle name="Output 2 10 2 4" xfId="25276"/>
    <cellStyle name="Output 2 10 2 5" xfId="25277"/>
    <cellStyle name="Output 2 10 3" xfId="25278"/>
    <cellStyle name="Output 2 10 4" xfId="25279"/>
    <cellStyle name="Output 2 10 5" xfId="25280"/>
    <cellStyle name="Output 2 10 6" xfId="25281"/>
    <cellStyle name="Output 2 11" xfId="25282"/>
    <cellStyle name="Output 2 11 2" xfId="25283"/>
    <cellStyle name="Output 2 11 2 2" xfId="25284"/>
    <cellStyle name="Output 2 11 2 3" xfId="25285"/>
    <cellStyle name="Output 2 11 2 4" xfId="25286"/>
    <cellStyle name="Output 2 11 2 5" xfId="25287"/>
    <cellStyle name="Output 2 11 3" xfId="25288"/>
    <cellStyle name="Output 2 11 4" xfId="25289"/>
    <cellStyle name="Output 2 11 5" xfId="25290"/>
    <cellStyle name="Output 2 11 6" xfId="25291"/>
    <cellStyle name="Output 2 12" xfId="25292"/>
    <cellStyle name="Output 2 12 2" xfId="25293"/>
    <cellStyle name="Output 2 12 2 2" xfId="25294"/>
    <cellStyle name="Output 2 12 2 3" xfId="25295"/>
    <cellStyle name="Output 2 12 2 4" xfId="25296"/>
    <cellStyle name="Output 2 12 2 5" xfId="25297"/>
    <cellStyle name="Output 2 12 3" xfId="25298"/>
    <cellStyle name="Output 2 12 4" xfId="25299"/>
    <cellStyle name="Output 2 12 5" xfId="25300"/>
    <cellStyle name="Output 2 12 6" xfId="25301"/>
    <cellStyle name="Output 2 13" xfId="25302"/>
    <cellStyle name="Output 2 13 2" xfId="25303"/>
    <cellStyle name="Output 2 13 3" xfId="25304"/>
    <cellStyle name="Output 2 13 4" xfId="25305"/>
    <cellStyle name="Output 2 13 5" xfId="25306"/>
    <cellStyle name="Output 2 14" xfId="25307"/>
    <cellStyle name="Output 2 14 2" xfId="25308"/>
    <cellStyle name="Output 2 14 3" xfId="25309"/>
    <cellStyle name="Output 2 14 4" xfId="25310"/>
    <cellStyle name="Output 2 14 5" xfId="25311"/>
    <cellStyle name="Output 2 15" xfId="25312"/>
    <cellStyle name="Output 2 16" xfId="25313"/>
    <cellStyle name="Output 2 17" xfId="25314"/>
    <cellStyle name="Output 2 18" xfId="25315"/>
    <cellStyle name="Output 2 19" xfId="25271"/>
    <cellStyle name="Output 2 2" xfId="5235"/>
    <cellStyle name="Output 2 2 10" xfId="25317"/>
    <cellStyle name="Output 2 2 10 2" xfId="25318"/>
    <cellStyle name="Output 2 2 10 2 2" xfId="25319"/>
    <cellStyle name="Output 2 2 10 2 3" xfId="25320"/>
    <cellStyle name="Output 2 2 10 2 4" xfId="25321"/>
    <cellStyle name="Output 2 2 10 2 5" xfId="25322"/>
    <cellStyle name="Output 2 2 10 3" xfId="25323"/>
    <cellStyle name="Output 2 2 10 4" xfId="25324"/>
    <cellStyle name="Output 2 2 10 5" xfId="25325"/>
    <cellStyle name="Output 2 2 10 6" xfId="25326"/>
    <cellStyle name="Output 2 2 11" xfId="25327"/>
    <cellStyle name="Output 2 2 11 2" xfId="25328"/>
    <cellStyle name="Output 2 2 11 2 2" xfId="25329"/>
    <cellStyle name="Output 2 2 11 2 3" xfId="25330"/>
    <cellStyle name="Output 2 2 11 2 4" xfId="25331"/>
    <cellStyle name="Output 2 2 11 2 5" xfId="25332"/>
    <cellStyle name="Output 2 2 11 3" xfId="25333"/>
    <cellStyle name="Output 2 2 11 4" xfId="25334"/>
    <cellStyle name="Output 2 2 11 5" xfId="25335"/>
    <cellStyle name="Output 2 2 11 6" xfId="25336"/>
    <cellStyle name="Output 2 2 12" xfId="25337"/>
    <cellStyle name="Output 2 2 12 2" xfId="25338"/>
    <cellStyle name="Output 2 2 12 2 2" xfId="25339"/>
    <cellStyle name="Output 2 2 12 2 3" xfId="25340"/>
    <cellStyle name="Output 2 2 12 2 4" xfId="25341"/>
    <cellStyle name="Output 2 2 12 2 5" xfId="25342"/>
    <cellStyle name="Output 2 2 12 3" xfId="25343"/>
    <cellStyle name="Output 2 2 12 4" xfId="25344"/>
    <cellStyle name="Output 2 2 12 5" xfId="25345"/>
    <cellStyle name="Output 2 2 12 6" xfId="25346"/>
    <cellStyle name="Output 2 2 13" xfId="25347"/>
    <cellStyle name="Output 2 2 13 2" xfId="25348"/>
    <cellStyle name="Output 2 2 13 3" xfId="25349"/>
    <cellStyle name="Output 2 2 13 4" xfId="25350"/>
    <cellStyle name="Output 2 2 13 5" xfId="25351"/>
    <cellStyle name="Output 2 2 14" xfId="25352"/>
    <cellStyle name="Output 2 2 14 2" xfId="25353"/>
    <cellStyle name="Output 2 2 14 3" xfId="25354"/>
    <cellStyle name="Output 2 2 14 4" xfId="25355"/>
    <cellStyle name="Output 2 2 14 5" xfId="25356"/>
    <cellStyle name="Output 2 2 15" xfId="25357"/>
    <cellStyle name="Output 2 2 16" xfId="25358"/>
    <cellStyle name="Output 2 2 17" xfId="25359"/>
    <cellStyle name="Output 2 2 18" xfId="25360"/>
    <cellStyle name="Output 2 2 19" xfId="25316"/>
    <cellStyle name="Output 2 2 2" xfId="5236"/>
    <cellStyle name="Output 2 2 2 10" xfId="25362"/>
    <cellStyle name="Output 2 2 2 10 2" xfId="25363"/>
    <cellStyle name="Output 2 2 2 10 3" xfId="25364"/>
    <cellStyle name="Output 2 2 2 10 4" xfId="25365"/>
    <cellStyle name="Output 2 2 2 10 5" xfId="25366"/>
    <cellStyle name="Output 2 2 2 11" xfId="25367"/>
    <cellStyle name="Output 2 2 2 12" xfId="25368"/>
    <cellStyle name="Output 2 2 2 13" xfId="25369"/>
    <cellStyle name="Output 2 2 2 14" xfId="25370"/>
    <cellStyle name="Output 2 2 2 15" xfId="25361"/>
    <cellStyle name="Output 2 2 2 2" xfId="25371"/>
    <cellStyle name="Output 2 2 2 2 10" xfId="25372"/>
    <cellStyle name="Output 2 2 2 2 11" xfId="25373"/>
    <cellStyle name="Output 2 2 2 2 12" xfId="25374"/>
    <cellStyle name="Output 2 2 2 2 13" xfId="25375"/>
    <cellStyle name="Output 2 2 2 2 2" xfId="25376"/>
    <cellStyle name="Output 2 2 2 2 2 10" xfId="25377"/>
    <cellStyle name="Output 2 2 2 2 2 2" xfId="25378"/>
    <cellStyle name="Output 2 2 2 2 2 2 2" xfId="25379"/>
    <cellStyle name="Output 2 2 2 2 2 2 2 2" xfId="25380"/>
    <cellStyle name="Output 2 2 2 2 2 2 2 3" xfId="25381"/>
    <cellStyle name="Output 2 2 2 2 2 2 2 4" xfId="25382"/>
    <cellStyle name="Output 2 2 2 2 2 2 2 5" xfId="25383"/>
    <cellStyle name="Output 2 2 2 2 2 2 3" xfId="25384"/>
    <cellStyle name="Output 2 2 2 2 2 2 4" xfId="25385"/>
    <cellStyle name="Output 2 2 2 2 2 2 5" xfId="25386"/>
    <cellStyle name="Output 2 2 2 2 2 2 6" xfId="25387"/>
    <cellStyle name="Output 2 2 2 2 2 3" xfId="25388"/>
    <cellStyle name="Output 2 2 2 2 2 3 2" xfId="25389"/>
    <cellStyle name="Output 2 2 2 2 2 3 2 2" xfId="25390"/>
    <cellStyle name="Output 2 2 2 2 2 3 2 3" xfId="25391"/>
    <cellStyle name="Output 2 2 2 2 2 3 2 4" xfId="25392"/>
    <cellStyle name="Output 2 2 2 2 2 3 2 5" xfId="25393"/>
    <cellStyle name="Output 2 2 2 2 2 3 3" xfId="25394"/>
    <cellStyle name="Output 2 2 2 2 2 3 4" xfId="25395"/>
    <cellStyle name="Output 2 2 2 2 2 3 5" xfId="25396"/>
    <cellStyle name="Output 2 2 2 2 2 3 6" xfId="25397"/>
    <cellStyle name="Output 2 2 2 2 2 4" xfId="25398"/>
    <cellStyle name="Output 2 2 2 2 2 4 2" xfId="25399"/>
    <cellStyle name="Output 2 2 2 2 2 4 2 2" xfId="25400"/>
    <cellStyle name="Output 2 2 2 2 2 4 2 3" xfId="25401"/>
    <cellStyle name="Output 2 2 2 2 2 4 2 4" xfId="25402"/>
    <cellStyle name="Output 2 2 2 2 2 4 2 5" xfId="25403"/>
    <cellStyle name="Output 2 2 2 2 2 4 3" xfId="25404"/>
    <cellStyle name="Output 2 2 2 2 2 4 4" xfId="25405"/>
    <cellStyle name="Output 2 2 2 2 2 4 5" xfId="25406"/>
    <cellStyle name="Output 2 2 2 2 2 4 6" xfId="25407"/>
    <cellStyle name="Output 2 2 2 2 2 5" xfId="25408"/>
    <cellStyle name="Output 2 2 2 2 2 5 2" xfId="25409"/>
    <cellStyle name="Output 2 2 2 2 2 5 2 2" xfId="25410"/>
    <cellStyle name="Output 2 2 2 2 2 5 2 3" xfId="25411"/>
    <cellStyle name="Output 2 2 2 2 2 5 2 4" xfId="25412"/>
    <cellStyle name="Output 2 2 2 2 2 5 2 5" xfId="25413"/>
    <cellStyle name="Output 2 2 2 2 2 5 3" xfId="25414"/>
    <cellStyle name="Output 2 2 2 2 2 5 4" xfId="25415"/>
    <cellStyle name="Output 2 2 2 2 2 5 5" xfId="25416"/>
    <cellStyle name="Output 2 2 2 2 2 5 6" xfId="25417"/>
    <cellStyle name="Output 2 2 2 2 2 6" xfId="25418"/>
    <cellStyle name="Output 2 2 2 2 2 6 2" xfId="25419"/>
    <cellStyle name="Output 2 2 2 2 2 6 3" xfId="25420"/>
    <cellStyle name="Output 2 2 2 2 2 6 4" xfId="25421"/>
    <cellStyle name="Output 2 2 2 2 2 6 5" xfId="25422"/>
    <cellStyle name="Output 2 2 2 2 2 7" xfId="25423"/>
    <cellStyle name="Output 2 2 2 2 2 8" xfId="25424"/>
    <cellStyle name="Output 2 2 2 2 2 9" xfId="25425"/>
    <cellStyle name="Output 2 2 2 2 3" xfId="25426"/>
    <cellStyle name="Output 2 2 2 2 3 10" xfId="25427"/>
    <cellStyle name="Output 2 2 2 2 3 2" xfId="25428"/>
    <cellStyle name="Output 2 2 2 2 3 2 2" xfId="25429"/>
    <cellStyle name="Output 2 2 2 2 3 2 2 2" xfId="25430"/>
    <cellStyle name="Output 2 2 2 2 3 2 2 3" xfId="25431"/>
    <cellStyle name="Output 2 2 2 2 3 2 2 4" xfId="25432"/>
    <cellStyle name="Output 2 2 2 2 3 2 2 5" xfId="25433"/>
    <cellStyle name="Output 2 2 2 2 3 2 3" xfId="25434"/>
    <cellStyle name="Output 2 2 2 2 3 2 4" xfId="25435"/>
    <cellStyle name="Output 2 2 2 2 3 2 5" xfId="25436"/>
    <cellStyle name="Output 2 2 2 2 3 2 6" xfId="25437"/>
    <cellStyle name="Output 2 2 2 2 3 3" xfId="25438"/>
    <cellStyle name="Output 2 2 2 2 3 3 2" xfId="25439"/>
    <cellStyle name="Output 2 2 2 2 3 3 2 2" xfId="25440"/>
    <cellStyle name="Output 2 2 2 2 3 3 2 3" xfId="25441"/>
    <cellStyle name="Output 2 2 2 2 3 3 2 4" xfId="25442"/>
    <cellStyle name="Output 2 2 2 2 3 3 2 5" xfId="25443"/>
    <cellStyle name="Output 2 2 2 2 3 3 3" xfId="25444"/>
    <cellStyle name="Output 2 2 2 2 3 3 4" xfId="25445"/>
    <cellStyle name="Output 2 2 2 2 3 3 5" xfId="25446"/>
    <cellStyle name="Output 2 2 2 2 3 3 6" xfId="25447"/>
    <cellStyle name="Output 2 2 2 2 3 4" xfId="25448"/>
    <cellStyle name="Output 2 2 2 2 3 4 2" xfId="25449"/>
    <cellStyle name="Output 2 2 2 2 3 4 2 2" xfId="25450"/>
    <cellStyle name="Output 2 2 2 2 3 4 2 3" xfId="25451"/>
    <cellStyle name="Output 2 2 2 2 3 4 2 4" xfId="25452"/>
    <cellStyle name="Output 2 2 2 2 3 4 2 5" xfId="25453"/>
    <cellStyle name="Output 2 2 2 2 3 4 3" xfId="25454"/>
    <cellStyle name="Output 2 2 2 2 3 4 4" xfId="25455"/>
    <cellStyle name="Output 2 2 2 2 3 4 5" xfId="25456"/>
    <cellStyle name="Output 2 2 2 2 3 4 6" xfId="25457"/>
    <cellStyle name="Output 2 2 2 2 3 5" xfId="25458"/>
    <cellStyle name="Output 2 2 2 2 3 5 2" xfId="25459"/>
    <cellStyle name="Output 2 2 2 2 3 5 2 2" xfId="25460"/>
    <cellStyle name="Output 2 2 2 2 3 5 2 3" xfId="25461"/>
    <cellStyle name="Output 2 2 2 2 3 5 2 4" xfId="25462"/>
    <cellStyle name="Output 2 2 2 2 3 5 2 5" xfId="25463"/>
    <cellStyle name="Output 2 2 2 2 3 5 3" xfId="25464"/>
    <cellStyle name="Output 2 2 2 2 3 5 4" xfId="25465"/>
    <cellStyle name="Output 2 2 2 2 3 5 5" xfId="25466"/>
    <cellStyle name="Output 2 2 2 2 3 5 6" xfId="25467"/>
    <cellStyle name="Output 2 2 2 2 3 6" xfId="25468"/>
    <cellStyle name="Output 2 2 2 2 3 6 2" xfId="25469"/>
    <cellStyle name="Output 2 2 2 2 3 6 3" xfId="25470"/>
    <cellStyle name="Output 2 2 2 2 3 6 4" xfId="25471"/>
    <cellStyle name="Output 2 2 2 2 3 6 5" xfId="25472"/>
    <cellStyle name="Output 2 2 2 2 3 7" xfId="25473"/>
    <cellStyle name="Output 2 2 2 2 3 8" xfId="25474"/>
    <cellStyle name="Output 2 2 2 2 3 9" xfId="25475"/>
    <cellStyle name="Output 2 2 2 2 4" xfId="25476"/>
    <cellStyle name="Output 2 2 2 2 4 2" xfId="25477"/>
    <cellStyle name="Output 2 2 2 2 4 2 2" xfId="25478"/>
    <cellStyle name="Output 2 2 2 2 4 2 3" xfId="25479"/>
    <cellStyle name="Output 2 2 2 2 4 2 4" xfId="25480"/>
    <cellStyle name="Output 2 2 2 2 4 2 5" xfId="25481"/>
    <cellStyle name="Output 2 2 2 2 4 3" xfId="25482"/>
    <cellStyle name="Output 2 2 2 2 4 4" xfId="25483"/>
    <cellStyle name="Output 2 2 2 2 4 5" xfId="25484"/>
    <cellStyle name="Output 2 2 2 2 4 6" xfId="25485"/>
    <cellStyle name="Output 2 2 2 2 5" xfId="25486"/>
    <cellStyle name="Output 2 2 2 2 5 2" xfId="25487"/>
    <cellStyle name="Output 2 2 2 2 5 2 2" xfId="25488"/>
    <cellStyle name="Output 2 2 2 2 5 2 3" xfId="25489"/>
    <cellStyle name="Output 2 2 2 2 5 2 4" xfId="25490"/>
    <cellStyle name="Output 2 2 2 2 5 2 5" xfId="25491"/>
    <cellStyle name="Output 2 2 2 2 5 3" xfId="25492"/>
    <cellStyle name="Output 2 2 2 2 5 4" xfId="25493"/>
    <cellStyle name="Output 2 2 2 2 5 5" xfId="25494"/>
    <cellStyle name="Output 2 2 2 2 5 6" xfId="25495"/>
    <cellStyle name="Output 2 2 2 2 6" xfId="25496"/>
    <cellStyle name="Output 2 2 2 2 6 2" xfId="25497"/>
    <cellStyle name="Output 2 2 2 2 6 2 2" xfId="25498"/>
    <cellStyle name="Output 2 2 2 2 6 2 3" xfId="25499"/>
    <cellStyle name="Output 2 2 2 2 6 2 4" xfId="25500"/>
    <cellStyle name="Output 2 2 2 2 6 2 5" xfId="25501"/>
    <cellStyle name="Output 2 2 2 2 6 3" xfId="25502"/>
    <cellStyle name="Output 2 2 2 2 6 4" xfId="25503"/>
    <cellStyle name="Output 2 2 2 2 6 5" xfId="25504"/>
    <cellStyle name="Output 2 2 2 2 6 6" xfId="25505"/>
    <cellStyle name="Output 2 2 2 2 7" xfId="25506"/>
    <cellStyle name="Output 2 2 2 2 7 2" xfId="25507"/>
    <cellStyle name="Output 2 2 2 2 7 2 2" xfId="25508"/>
    <cellStyle name="Output 2 2 2 2 7 2 3" xfId="25509"/>
    <cellStyle name="Output 2 2 2 2 7 2 4" xfId="25510"/>
    <cellStyle name="Output 2 2 2 2 7 2 5" xfId="25511"/>
    <cellStyle name="Output 2 2 2 2 7 3" xfId="25512"/>
    <cellStyle name="Output 2 2 2 2 7 4" xfId="25513"/>
    <cellStyle name="Output 2 2 2 2 7 5" xfId="25514"/>
    <cellStyle name="Output 2 2 2 2 7 6" xfId="25515"/>
    <cellStyle name="Output 2 2 2 2 8" xfId="25516"/>
    <cellStyle name="Output 2 2 2 2 8 2" xfId="25517"/>
    <cellStyle name="Output 2 2 2 2 8 3" xfId="25518"/>
    <cellStyle name="Output 2 2 2 2 8 4" xfId="25519"/>
    <cellStyle name="Output 2 2 2 2 8 5" xfId="25520"/>
    <cellStyle name="Output 2 2 2 2 9" xfId="25521"/>
    <cellStyle name="Output 2 2 2 2 9 2" xfId="25522"/>
    <cellStyle name="Output 2 2 2 2 9 3" xfId="25523"/>
    <cellStyle name="Output 2 2 2 2 9 4" xfId="25524"/>
    <cellStyle name="Output 2 2 2 2 9 5" xfId="25525"/>
    <cellStyle name="Output 2 2 2 3" xfId="25526"/>
    <cellStyle name="Output 2 2 2 3 10" xfId="25527"/>
    <cellStyle name="Output 2 2 2 3 11" xfId="25528"/>
    <cellStyle name="Output 2 2 2 3 2" xfId="25529"/>
    <cellStyle name="Output 2 2 2 3 2 2" xfId="25530"/>
    <cellStyle name="Output 2 2 2 3 2 2 2" xfId="25531"/>
    <cellStyle name="Output 2 2 2 3 2 2 3" xfId="25532"/>
    <cellStyle name="Output 2 2 2 3 2 2 4" xfId="25533"/>
    <cellStyle name="Output 2 2 2 3 2 2 5" xfId="25534"/>
    <cellStyle name="Output 2 2 2 3 2 3" xfId="25535"/>
    <cellStyle name="Output 2 2 2 3 2 4" xfId="25536"/>
    <cellStyle name="Output 2 2 2 3 2 5" xfId="25537"/>
    <cellStyle name="Output 2 2 2 3 2 6" xfId="25538"/>
    <cellStyle name="Output 2 2 2 3 3" xfId="25539"/>
    <cellStyle name="Output 2 2 2 3 3 2" xfId="25540"/>
    <cellStyle name="Output 2 2 2 3 3 2 2" xfId="25541"/>
    <cellStyle name="Output 2 2 2 3 3 2 3" xfId="25542"/>
    <cellStyle name="Output 2 2 2 3 3 2 4" xfId="25543"/>
    <cellStyle name="Output 2 2 2 3 3 2 5" xfId="25544"/>
    <cellStyle name="Output 2 2 2 3 3 3" xfId="25545"/>
    <cellStyle name="Output 2 2 2 3 3 4" xfId="25546"/>
    <cellStyle name="Output 2 2 2 3 3 5" xfId="25547"/>
    <cellStyle name="Output 2 2 2 3 3 6" xfId="25548"/>
    <cellStyle name="Output 2 2 2 3 4" xfId="25549"/>
    <cellStyle name="Output 2 2 2 3 4 2" xfId="25550"/>
    <cellStyle name="Output 2 2 2 3 4 2 2" xfId="25551"/>
    <cellStyle name="Output 2 2 2 3 4 2 3" xfId="25552"/>
    <cellStyle name="Output 2 2 2 3 4 2 4" xfId="25553"/>
    <cellStyle name="Output 2 2 2 3 4 2 5" xfId="25554"/>
    <cellStyle name="Output 2 2 2 3 4 3" xfId="25555"/>
    <cellStyle name="Output 2 2 2 3 4 4" xfId="25556"/>
    <cellStyle name="Output 2 2 2 3 4 5" xfId="25557"/>
    <cellStyle name="Output 2 2 2 3 4 6" xfId="25558"/>
    <cellStyle name="Output 2 2 2 3 5" xfId="25559"/>
    <cellStyle name="Output 2 2 2 3 5 2" xfId="25560"/>
    <cellStyle name="Output 2 2 2 3 5 2 2" xfId="25561"/>
    <cellStyle name="Output 2 2 2 3 5 2 3" xfId="25562"/>
    <cellStyle name="Output 2 2 2 3 5 2 4" xfId="25563"/>
    <cellStyle name="Output 2 2 2 3 5 2 5" xfId="25564"/>
    <cellStyle name="Output 2 2 2 3 5 3" xfId="25565"/>
    <cellStyle name="Output 2 2 2 3 5 4" xfId="25566"/>
    <cellStyle name="Output 2 2 2 3 5 5" xfId="25567"/>
    <cellStyle name="Output 2 2 2 3 5 6" xfId="25568"/>
    <cellStyle name="Output 2 2 2 3 6" xfId="25569"/>
    <cellStyle name="Output 2 2 2 3 6 2" xfId="25570"/>
    <cellStyle name="Output 2 2 2 3 6 3" xfId="25571"/>
    <cellStyle name="Output 2 2 2 3 6 4" xfId="25572"/>
    <cellStyle name="Output 2 2 2 3 6 5" xfId="25573"/>
    <cellStyle name="Output 2 2 2 3 7" xfId="25574"/>
    <cellStyle name="Output 2 2 2 3 7 2" xfId="25575"/>
    <cellStyle name="Output 2 2 2 3 7 3" xfId="25576"/>
    <cellStyle name="Output 2 2 2 3 7 4" xfId="25577"/>
    <cellStyle name="Output 2 2 2 3 7 5" xfId="25578"/>
    <cellStyle name="Output 2 2 2 3 8" xfId="25579"/>
    <cellStyle name="Output 2 2 2 3 9" xfId="25580"/>
    <cellStyle name="Output 2 2 2 4" xfId="25581"/>
    <cellStyle name="Output 2 2 2 4 10" xfId="25582"/>
    <cellStyle name="Output 2 2 2 4 2" xfId="25583"/>
    <cellStyle name="Output 2 2 2 4 2 2" xfId="25584"/>
    <cellStyle name="Output 2 2 2 4 2 2 2" xfId="25585"/>
    <cellStyle name="Output 2 2 2 4 2 2 3" xfId="25586"/>
    <cellStyle name="Output 2 2 2 4 2 2 4" xfId="25587"/>
    <cellStyle name="Output 2 2 2 4 2 2 5" xfId="25588"/>
    <cellStyle name="Output 2 2 2 4 2 3" xfId="25589"/>
    <cellStyle name="Output 2 2 2 4 2 4" xfId="25590"/>
    <cellStyle name="Output 2 2 2 4 2 5" xfId="25591"/>
    <cellStyle name="Output 2 2 2 4 2 6" xfId="25592"/>
    <cellStyle name="Output 2 2 2 4 3" xfId="25593"/>
    <cellStyle name="Output 2 2 2 4 3 2" xfId="25594"/>
    <cellStyle name="Output 2 2 2 4 3 2 2" xfId="25595"/>
    <cellStyle name="Output 2 2 2 4 3 2 3" xfId="25596"/>
    <cellStyle name="Output 2 2 2 4 3 2 4" xfId="25597"/>
    <cellStyle name="Output 2 2 2 4 3 2 5" xfId="25598"/>
    <cellStyle name="Output 2 2 2 4 3 3" xfId="25599"/>
    <cellStyle name="Output 2 2 2 4 3 4" xfId="25600"/>
    <cellStyle name="Output 2 2 2 4 3 5" xfId="25601"/>
    <cellStyle name="Output 2 2 2 4 3 6" xfId="25602"/>
    <cellStyle name="Output 2 2 2 4 4" xfId="25603"/>
    <cellStyle name="Output 2 2 2 4 4 2" xfId="25604"/>
    <cellStyle name="Output 2 2 2 4 4 2 2" xfId="25605"/>
    <cellStyle name="Output 2 2 2 4 4 2 3" xfId="25606"/>
    <cellStyle name="Output 2 2 2 4 4 2 4" xfId="25607"/>
    <cellStyle name="Output 2 2 2 4 4 2 5" xfId="25608"/>
    <cellStyle name="Output 2 2 2 4 4 3" xfId="25609"/>
    <cellStyle name="Output 2 2 2 4 4 4" xfId="25610"/>
    <cellStyle name="Output 2 2 2 4 4 5" xfId="25611"/>
    <cellStyle name="Output 2 2 2 4 4 6" xfId="25612"/>
    <cellStyle name="Output 2 2 2 4 5" xfId="25613"/>
    <cellStyle name="Output 2 2 2 4 5 2" xfId="25614"/>
    <cellStyle name="Output 2 2 2 4 5 2 2" xfId="25615"/>
    <cellStyle name="Output 2 2 2 4 5 2 3" xfId="25616"/>
    <cellStyle name="Output 2 2 2 4 5 2 4" xfId="25617"/>
    <cellStyle name="Output 2 2 2 4 5 2 5" xfId="25618"/>
    <cellStyle name="Output 2 2 2 4 5 3" xfId="25619"/>
    <cellStyle name="Output 2 2 2 4 5 4" xfId="25620"/>
    <cellStyle name="Output 2 2 2 4 5 5" xfId="25621"/>
    <cellStyle name="Output 2 2 2 4 5 6" xfId="25622"/>
    <cellStyle name="Output 2 2 2 4 6" xfId="25623"/>
    <cellStyle name="Output 2 2 2 4 6 2" xfId="25624"/>
    <cellStyle name="Output 2 2 2 4 6 3" xfId="25625"/>
    <cellStyle name="Output 2 2 2 4 6 4" xfId="25626"/>
    <cellStyle name="Output 2 2 2 4 6 5" xfId="25627"/>
    <cellStyle name="Output 2 2 2 4 7" xfId="25628"/>
    <cellStyle name="Output 2 2 2 4 8" xfId="25629"/>
    <cellStyle name="Output 2 2 2 4 9" xfId="25630"/>
    <cellStyle name="Output 2 2 2 5" xfId="25631"/>
    <cellStyle name="Output 2 2 2 5 2" xfId="25632"/>
    <cellStyle name="Output 2 2 2 5 2 2" xfId="25633"/>
    <cellStyle name="Output 2 2 2 5 2 3" xfId="25634"/>
    <cellStyle name="Output 2 2 2 5 2 4" xfId="25635"/>
    <cellStyle name="Output 2 2 2 5 2 5" xfId="25636"/>
    <cellStyle name="Output 2 2 2 5 3" xfId="25637"/>
    <cellStyle name="Output 2 2 2 5 4" xfId="25638"/>
    <cellStyle name="Output 2 2 2 5 5" xfId="25639"/>
    <cellStyle name="Output 2 2 2 5 6" xfId="25640"/>
    <cellStyle name="Output 2 2 2 6" xfId="25641"/>
    <cellStyle name="Output 2 2 2 6 2" xfId="25642"/>
    <cellStyle name="Output 2 2 2 6 2 2" xfId="25643"/>
    <cellStyle name="Output 2 2 2 6 2 3" xfId="25644"/>
    <cellStyle name="Output 2 2 2 6 2 4" xfId="25645"/>
    <cellStyle name="Output 2 2 2 6 2 5" xfId="25646"/>
    <cellStyle name="Output 2 2 2 6 3" xfId="25647"/>
    <cellStyle name="Output 2 2 2 6 4" xfId="25648"/>
    <cellStyle name="Output 2 2 2 6 5" xfId="25649"/>
    <cellStyle name="Output 2 2 2 6 6" xfId="25650"/>
    <cellStyle name="Output 2 2 2 7" xfId="25651"/>
    <cellStyle name="Output 2 2 2 7 2" xfId="25652"/>
    <cellStyle name="Output 2 2 2 7 2 2" xfId="25653"/>
    <cellStyle name="Output 2 2 2 7 2 3" xfId="25654"/>
    <cellStyle name="Output 2 2 2 7 2 4" xfId="25655"/>
    <cellStyle name="Output 2 2 2 7 2 5" xfId="25656"/>
    <cellStyle name="Output 2 2 2 7 3" xfId="25657"/>
    <cellStyle name="Output 2 2 2 7 4" xfId="25658"/>
    <cellStyle name="Output 2 2 2 7 5" xfId="25659"/>
    <cellStyle name="Output 2 2 2 7 6" xfId="25660"/>
    <cellStyle name="Output 2 2 2 8" xfId="25661"/>
    <cellStyle name="Output 2 2 2 8 2" xfId="25662"/>
    <cellStyle name="Output 2 2 2 8 2 2" xfId="25663"/>
    <cellStyle name="Output 2 2 2 8 2 3" xfId="25664"/>
    <cellStyle name="Output 2 2 2 8 2 4" xfId="25665"/>
    <cellStyle name="Output 2 2 2 8 2 5" xfId="25666"/>
    <cellStyle name="Output 2 2 2 8 3" xfId="25667"/>
    <cellStyle name="Output 2 2 2 8 4" xfId="25668"/>
    <cellStyle name="Output 2 2 2 8 5" xfId="25669"/>
    <cellStyle name="Output 2 2 2 8 6" xfId="25670"/>
    <cellStyle name="Output 2 2 2 9" xfId="25671"/>
    <cellStyle name="Output 2 2 2 9 2" xfId="25672"/>
    <cellStyle name="Output 2 2 2 9 3" xfId="25673"/>
    <cellStyle name="Output 2 2 2 9 4" xfId="25674"/>
    <cellStyle name="Output 2 2 2 9 5" xfId="25675"/>
    <cellStyle name="Output 2 2 3" xfId="25676"/>
    <cellStyle name="Output 2 2 3 10" xfId="25677"/>
    <cellStyle name="Output 2 2 3 11" xfId="25678"/>
    <cellStyle name="Output 2 2 3 12" xfId="25679"/>
    <cellStyle name="Output 2 2 3 13" xfId="25680"/>
    <cellStyle name="Output 2 2 3 2" xfId="25681"/>
    <cellStyle name="Output 2 2 3 2 10" xfId="25682"/>
    <cellStyle name="Output 2 2 3 2 11" xfId="25683"/>
    <cellStyle name="Output 2 2 3 2 2" xfId="25684"/>
    <cellStyle name="Output 2 2 3 2 2 2" xfId="25685"/>
    <cellStyle name="Output 2 2 3 2 2 2 2" xfId="25686"/>
    <cellStyle name="Output 2 2 3 2 2 2 3" xfId="25687"/>
    <cellStyle name="Output 2 2 3 2 2 2 4" xfId="25688"/>
    <cellStyle name="Output 2 2 3 2 2 2 5" xfId="25689"/>
    <cellStyle name="Output 2 2 3 2 2 3" xfId="25690"/>
    <cellStyle name="Output 2 2 3 2 2 4" xfId="25691"/>
    <cellStyle name="Output 2 2 3 2 2 5" xfId="25692"/>
    <cellStyle name="Output 2 2 3 2 2 6" xfId="25693"/>
    <cellStyle name="Output 2 2 3 2 3" xfId="25694"/>
    <cellStyle name="Output 2 2 3 2 3 2" xfId="25695"/>
    <cellStyle name="Output 2 2 3 2 3 2 2" xfId="25696"/>
    <cellStyle name="Output 2 2 3 2 3 2 3" xfId="25697"/>
    <cellStyle name="Output 2 2 3 2 3 2 4" xfId="25698"/>
    <cellStyle name="Output 2 2 3 2 3 2 5" xfId="25699"/>
    <cellStyle name="Output 2 2 3 2 3 3" xfId="25700"/>
    <cellStyle name="Output 2 2 3 2 3 4" xfId="25701"/>
    <cellStyle name="Output 2 2 3 2 3 5" xfId="25702"/>
    <cellStyle name="Output 2 2 3 2 3 6" xfId="25703"/>
    <cellStyle name="Output 2 2 3 2 4" xfId="25704"/>
    <cellStyle name="Output 2 2 3 2 4 2" xfId="25705"/>
    <cellStyle name="Output 2 2 3 2 4 2 2" xfId="25706"/>
    <cellStyle name="Output 2 2 3 2 4 2 3" xfId="25707"/>
    <cellStyle name="Output 2 2 3 2 4 2 4" xfId="25708"/>
    <cellStyle name="Output 2 2 3 2 4 2 5" xfId="25709"/>
    <cellStyle name="Output 2 2 3 2 4 3" xfId="25710"/>
    <cellStyle name="Output 2 2 3 2 4 4" xfId="25711"/>
    <cellStyle name="Output 2 2 3 2 4 5" xfId="25712"/>
    <cellStyle name="Output 2 2 3 2 4 6" xfId="25713"/>
    <cellStyle name="Output 2 2 3 2 5" xfId="25714"/>
    <cellStyle name="Output 2 2 3 2 5 2" xfId="25715"/>
    <cellStyle name="Output 2 2 3 2 5 2 2" xfId="25716"/>
    <cellStyle name="Output 2 2 3 2 5 2 3" xfId="25717"/>
    <cellStyle name="Output 2 2 3 2 5 2 4" xfId="25718"/>
    <cellStyle name="Output 2 2 3 2 5 2 5" xfId="25719"/>
    <cellStyle name="Output 2 2 3 2 5 3" xfId="25720"/>
    <cellStyle name="Output 2 2 3 2 5 4" xfId="25721"/>
    <cellStyle name="Output 2 2 3 2 5 5" xfId="25722"/>
    <cellStyle name="Output 2 2 3 2 5 6" xfId="25723"/>
    <cellStyle name="Output 2 2 3 2 6" xfId="25724"/>
    <cellStyle name="Output 2 2 3 2 6 2" xfId="25725"/>
    <cellStyle name="Output 2 2 3 2 6 3" xfId="25726"/>
    <cellStyle name="Output 2 2 3 2 6 4" xfId="25727"/>
    <cellStyle name="Output 2 2 3 2 6 5" xfId="25728"/>
    <cellStyle name="Output 2 2 3 2 7" xfId="25729"/>
    <cellStyle name="Output 2 2 3 2 7 2" xfId="25730"/>
    <cellStyle name="Output 2 2 3 2 7 3" xfId="25731"/>
    <cellStyle name="Output 2 2 3 2 7 4" xfId="25732"/>
    <cellStyle name="Output 2 2 3 2 7 5" xfId="25733"/>
    <cellStyle name="Output 2 2 3 2 8" xfId="25734"/>
    <cellStyle name="Output 2 2 3 2 9" xfId="25735"/>
    <cellStyle name="Output 2 2 3 3" xfId="25736"/>
    <cellStyle name="Output 2 2 3 3 10" xfId="25737"/>
    <cellStyle name="Output 2 2 3 3 2" xfId="25738"/>
    <cellStyle name="Output 2 2 3 3 2 2" xfId="25739"/>
    <cellStyle name="Output 2 2 3 3 2 2 2" xfId="25740"/>
    <cellStyle name="Output 2 2 3 3 2 2 3" xfId="25741"/>
    <cellStyle name="Output 2 2 3 3 2 2 4" xfId="25742"/>
    <cellStyle name="Output 2 2 3 3 2 2 5" xfId="25743"/>
    <cellStyle name="Output 2 2 3 3 2 3" xfId="25744"/>
    <cellStyle name="Output 2 2 3 3 2 4" xfId="25745"/>
    <cellStyle name="Output 2 2 3 3 2 5" xfId="25746"/>
    <cellStyle name="Output 2 2 3 3 2 6" xfId="25747"/>
    <cellStyle name="Output 2 2 3 3 3" xfId="25748"/>
    <cellStyle name="Output 2 2 3 3 3 2" xfId="25749"/>
    <cellStyle name="Output 2 2 3 3 3 2 2" xfId="25750"/>
    <cellStyle name="Output 2 2 3 3 3 2 3" xfId="25751"/>
    <cellStyle name="Output 2 2 3 3 3 2 4" xfId="25752"/>
    <cellStyle name="Output 2 2 3 3 3 2 5" xfId="25753"/>
    <cellStyle name="Output 2 2 3 3 3 3" xfId="25754"/>
    <cellStyle name="Output 2 2 3 3 3 4" xfId="25755"/>
    <cellStyle name="Output 2 2 3 3 3 5" xfId="25756"/>
    <cellStyle name="Output 2 2 3 3 3 6" xfId="25757"/>
    <cellStyle name="Output 2 2 3 3 4" xfId="25758"/>
    <cellStyle name="Output 2 2 3 3 4 2" xfId="25759"/>
    <cellStyle name="Output 2 2 3 3 4 2 2" xfId="25760"/>
    <cellStyle name="Output 2 2 3 3 4 2 3" xfId="25761"/>
    <cellStyle name="Output 2 2 3 3 4 2 4" xfId="25762"/>
    <cellStyle name="Output 2 2 3 3 4 2 5" xfId="25763"/>
    <cellStyle name="Output 2 2 3 3 4 3" xfId="25764"/>
    <cellStyle name="Output 2 2 3 3 4 4" xfId="25765"/>
    <cellStyle name="Output 2 2 3 3 4 5" xfId="25766"/>
    <cellStyle name="Output 2 2 3 3 4 6" xfId="25767"/>
    <cellStyle name="Output 2 2 3 3 5" xfId="25768"/>
    <cellStyle name="Output 2 2 3 3 5 2" xfId="25769"/>
    <cellStyle name="Output 2 2 3 3 5 2 2" xfId="25770"/>
    <cellStyle name="Output 2 2 3 3 5 2 3" xfId="25771"/>
    <cellStyle name="Output 2 2 3 3 5 2 4" xfId="25772"/>
    <cellStyle name="Output 2 2 3 3 5 2 5" xfId="25773"/>
    <cellStyle name="Output 2 2 3 3 5 3" xfId="25774"/>
    <cellStyle name="Output 2 2 3 3 5 4" xfId="25775"/>
    <cellStyle name="Output 2 2 3 3 5 5" xfId="25776"/>
    <cellStyle name="Output 2 2 3 3 5 6" xfId="25777"/>
    <cellStyle name="Output 2 2 3 3 6" xfId="25778"/>
    <cellStyle name="Output 2 2 3 3 6 2" xfId="25779"/>
    <cellStyle name="Output 2 2 3 3 6 3" xfId="25780"/>
    <cellStyle name="Output 2 2 3 3 6 4" xfId="25781"/>
    <cellStyle name="Output 2 2 3 3 6 5" xfId="25782"/>
    <cellStyle name="Output 2 2 3 3 7" xfId="25783"/>
    <cellStyle name="Output 2 2 3 3 8" xfId="25784"/>
    <cellStyle name="Output 2 2 3 3 9" xfId="25785"/>
    <cellStyle name="Output 2 2 3 4" xfId="25786"/>
    <cellStyle name="Output 2 2 3 4 2" xfId="25787"/>
    <cellStyle name="Output 2 2 3 4 2 2" xfId="25788"/>
    <cellStyle name="Output 2 2 3 4 2 3" xfId="25789"/>
    <cellStyle name="Output 2 2 3 4 2 4" xfId="25790"/>
    <cellStyle name="Output 2 2 3 4 2 5" xfId="25791"/>
    <cellStyle name="Output 2 2 3 4 3" xfId="25792"/>
    <cellStyle name="Output 2 2 3 4 4" xfId="25793"/>
    <cellStyle name="Output 2 2 3 4 5" xfId="25794"/>
    <cellStyle name="Output 2 2 3 4 6" xfId="25795"/>
    <cellStyle name="Output 2 2 3 5" xfId="25796"/>
    <cellStyle name="Output 2 2 3 5 2" xfId="25797"/>
    <cellStyle name="Output 2 2 3 5 2 2" xfId="25798"/>
    <cellStyle name="Output 2 2 3 5 2 3" xfId="25799"/>
    <cellStyle name="Output 2 2 3 5 2 4" xfId="25800"/>
    <cellStyle name="Output 2 2 3 5 2 5" xfId="25801"/>
    <cellStyle name="Output 2 2 3 5 3" xfId="25802"/>
    <cellStyle name="Output 2 2 3 5 4" xfId="25803"/>
    <cellStyle name="Output 2 2 3 5 5" xfId="25804"/>
    <cellStyle name="Output 2 2 3 5 6" xfId="25805"/>
    <cellStyle name="Output 2 2 3 6" xfId="25806"/>
    <cellStyle name="Output 2 2 3 6 2" xfId="25807"/>
    <cellStyle name="Output 2 2 3 6 2 2" xfId="25808"/>
    <cellStyle name="Output 2 2 3 6 2 3" xfId="25809"/>
    <cellStyle name="Output 2 2 3 6 2 4" xfId="25810"/>
    <cellStyle name="Output 2 2 3 6 2 5" xfId="25811"/>
    <cellStyle name="Output 2 2 3 6 3" xfId="25812"/>
    <cellStyle name="Output 2 2 3 6 4" xfId="25813"/>
    <cellStyle name="Output 2 2 3 6 5" xfId="25814"/>
    <cellStyle name="Output 2 2 3 6 6" xfId="25815"/>
    <cellStyle name="Output 2 2 3 7" xfId="25816"/>
    <cellStyle name="Output 2 2 3 7 2" xfId="25817"/>
    <cellStyle name="Output 2 2 3 7 2 2" xfId="25818"/>
    <cellStyle name="Output 2 2 3 7 2 3" xfId="25819"/>
    <cellStyle name="Output 2 2 3 7 2 4" xfId="25820"/>
    <cellStyle name="Output 2 2 3 7 2 5" xfId="25821"/>
    <cellStyle name="Output 2 2 3 7 3" xfId="25822"/>
    <cellStyle name="Output 2 2 3 7 4" xfId="25823"/>
    <cellStyle name="Output 2 2 3 7 5" xfId="25824"/>
    <cellStyle name="Output 2 2 3 7 6" xfId="25825"/>
    <cellStyle name="Output 2 2 3 8" xfId="25826"/>
    <cellStyle name="Output 2 2 3 8 2" xfId="25827"/>
    <cellStyle name="Output 2 2 3 8 3" xfId="25828"/>
    <cellStyle name="Output 2 2 3 8 4" xfId="25829"/>
    <cellStyle name="Output 2 2 3 8 5" xfId="25830"/>
    <cellStyle name="Output 2 2 3 9" xfId="25831"/>
    <cellStyle name="Output 2 2 3 9 2" xfId="25832"/>
    <cellStyle name="Output 2 2 3 9 3" xfId="25833"/>
    <cellStyle name="Output 2 2 3 9 4" xfId="25834"/>
    <cellStyle name="Output 2 2 3 9 5" xfId="25835"/>
    <cellStyle name="Output 2 2 4" xfId="25836"/>
    <cellStyle name="Output 2 2 4 10" xfId="25837"/>
    <cellStyle name="Output 2 2 4 11" xfId="25838"/>
    <cellStyle name="Output 2 2 4 12" xfId="25839"/>
    <cellStyle name="Output 2 2 4 13" xfId="25840"/>
    <cellStyle name="Output 2 2 4 2" xfId="25841"/>
    <cellStyle name="Output 2 2 4 2 10" xfId="25842"/>
    <cellStyle name="Output 2 2 4 2 11" xfId="25843"/>
    <cellStyle name="Output 2 2 4 2 2" xfId="25844"/>
    <cellStyle name="Output 2 2 4 2 2 2" xfId="25845"/>
    <cellStyle name="Output 2 2 4 2 2 2 2" xfId="25846"/>
    <cellStyle name="Output 2 2 4 2 2 2 3" xfId="25847"/>
    <cellStyle name="Output 2 2 4 2 2 2 4" xfId="25848"/>
    <cellStyle name="Output 2 2 4 2 2 2 5" xfId="25849"/>
    <cellStyle name="Output 2 2 4 2 2 3" xfId="25850"/>
    <cellStyle name="Output 2 2 4 2 2 4" xfId="25851"/>
    <cellStyle name="Output 2 2 4 2 2 5" xfId="25852"/>
    <cellStyle name="Output 2 2 4 2 2 6" xfId="25853"/>
    <cellStyle name="Output 2 2 4 2 3" xfId="25854"/>
    <cellStyle name="Output 2 2 4 2 3 2" xfId="25855"/>
    <cellStyle name="Output 2 2 4 2 3 2 2" xfId="25856"/>
    <cellStyle name="Output 2 2 4 2 3 2 3" xfId="25857"/>
    <cellStyle name="Output 2 2 4 2 3 2 4" xfId="25858"/>
    <cellStyle name="Output 2 2 4 2 3 2 5" xfId="25859"/>
    <cellStyle name="Output 2 2 4 2 3 3" xfId="25860"/>
    <cellStyle name="Output 2 2 4 2 3 4" xfId="25861"/>
    <cellStyle name="Output 2 2 4 2 3 5" xfId="25862"/>
    <cellStyle name="Output 2 2 4 2 3 6" xfId="25863"/>
    <cellStyle name="Output 2 2 4 2 4" xfId="25864"/>
    <cellStyle name="Output 2 2 4 2 4 2" xfId="25865"/>
    <cellStyle name="Output 2 2 4 2 4 2 2" xfId="25866"/>
    <cellStyle name="Output 2 2 4 2 4 2 3" xfId="25867"/>
    <cellStyle name="Output 2 2 4 2 4 2 4" xfId="25868"/>
    <cellStyle name="Output 2 2 4 2 4 2 5" xfId="25869"/>
    <cellStyle name="Output 2 2 4 2 4 3" xfId="25870"/>
    <cellStyle name="Output 2 2 4 2 4 4" xfId="25871"/>
    <cellStyle name="Output 2 2 4 2 4 5" xfId="25872"/>
    <cellStyle name="Output 2 2 4 2 4 6" xfId="25873"/>
    <cellStyle name="Output 2 2 4 2 5" xfId="25874"/>
    <cellStyle name="Output 2 2 4 2 5 2" xfId="25875"/>
    <cellStyle name="Output 2 2 4 2 5 2 2" xfId="25876"/>
    <cellStyle name="Output 2 2 4 2 5 2 3" xfId="25877"/>
    <cellStyle name="Output 2 2 4 2 5 2 4" xfId="25878"/>
    <cellStyle name="Output 2 2 4 2 5 2 5" xfId="25879"/>
    <cellStyle name="Output 2 2 4 2 5 3" xfId="25880"/>
    <cellStyle name="Output 2 2 4 2 5 4" xfId="25881"/>
    <cellStyle name="Output 2 2 4 2 5 5" xfId="25882"/>
    <cellStyle name="Output 2 2 4 2 5 6" xfId="25883"/>
    <cellStyle name="Output 2 2 4 2 6" xfId="25884"/>
    <cellStyle name="Output 2 2 4 2 6 2" xfId="25885"/>
    <cellStyle name="Output 2 2 4 2 6 3" xfId="25886"/>
    <cellStyle name="Output 2 2 4 2 6 4" xfId="25887"/>
    <cellStyle name="Output 2 2 4 2 6 5" xfId="25888"/>
    <cellStyle name="Output 2 2 4 2 7" xfId="25889"/>
    <cellStyle name="Output 2 2 4 2 7 2" xfId="25890"/>
    <cellStyle name="Output 2 2 4 2 7 3" xfId="25891"/>
    <cellStyle name="Output 2 2 4 2 7 4" xfId="25892"/>
    <cellStyle name="Output 2 2 4 2 7 5" xfId="25893"/>
    <cellStyle name="Output 2 2 4 2 8" xfId="25894"/>
    <cellStyle name="Output 2 2 4 2 9" xfId="25895"/>
    <cellStyle name="Output 2 2 4 3" xfId="25896"/>
    <cellStyle name="Output 2 2 4 3 10" xfId="25897"/>
    <cellStyle name="Output 2 2 4 3 2" xfId="25898"/>
    <cellStyle name="Output 2 2 4 3 2 2" xfId="25899"/>
    <cellStyle name="Output 2 2 4 3 2 2 2" xfId="25900"/>
    <cellStyle name="Output 2 2 4 3 2 2 3" xfId="25901"/>
    <cellStyle name="Output 2 2 4 3 2 2 4" xfId="25902"/>
    <cellStyle name="Output 2 2 4 3 2 2 5" xfId="25903"/>
    <cellStyle name="Output 2 2 4 3 2 3" xfId="25904"/>
    <cellStyle name="Output 2 2 4 3 2 4" xfId="25905"/>
    <cellStyle name="Output 2 2 4 3 2 5" xfId="25906"/>
    <cellStyle name="Output 2 2 4 3 2 6" xfId="25907"/>
    <cellStyle name="Output 2 2 4 3 3" xfId="25908"/>
    <cellStyle name="Output 2 2 4 3 3 2" xfId="25909"/>
    <cellStyle name="Output 2 2 4 3 3 2 2" xfId="25910"/>
    <cellStyle name="Output 2 2 4 3 3 2 3" xfId="25911"/>
    <cellStyle name="Output 2 2 4 3 3 2 4" xfId="25912"/>
    <cellStyle name="Output 2 2 4 3 3 2 5" xfId="25913"/>
    <cellStyle name="Output 2 2 4 3 3 3" xfId="25914"/>
    <cellStyle name="Output 2 2 4 3 3 4" xfId="25915"/>
    <cellStyle name="Output 2 2 4 3 3 5" xfId="25916"/>
    <cellStyle name="Output 2 2 4 3 3 6" xfId="25917"/>
    <cellStyle name="Output 2 2 4 3 4" xfId="25918"/>
    <cellStyle name="Output 2 2 4 3 4 2" xfId="25919"/>
    <cellStyle name="Output 2 2 4 3 4 2 2" xfId="25920"/>
    <cellStyle name="Output 2 2 4 3 4 2 3" xfId="25921"/>
    <cellStyle name="Output 2 2 4 3 4 2 4" xfId="25922"/>
    <cellStyle name="Output 2 2 4 3 4 2 5" xfId="25923"/>
    <cellStyle name="Output 2 2 4 3 4 3" xfId="25924"/>
    <cellStyle name="Output 2 2 4 3 4 4" xfId="25925"/>
    <cellStyle name="Output 2 2 4 3 4 5" xfId="25926"/>
    <cellStyle name="Output 2 2 4 3 4 6" xfId="25927"/>
    <cellStyle name="Output 2 2 4 3 5" xfId="25928"/>
    <cellStyle name="Output 2 2 4 3 5 2" xfId="25929"/>
    <cellStyle name="Output 2 2 4 3 5 2 2" xfId="25930"/>
    <cellStyle name="Output 2 2 4 3 5 2 3" xfId="25931"/>
    <cellStyle name="Output 2 2 4 3 5 2 4" xfId="25932"/>
    <cellStyle name="Output 2 2 4 3 5 2 5" xfId="25933"/>
    <cellStyle name="Output 2 2 4 3 5 3" xfId="25934"/>
    <cellStyle name="Output 2 2 4 3 5 4" xfId="25935"/>
    <cellStyle name="Output 2 2 4 3 5 5" xfId="25936"/>
    <cellStyle name="Output 2 2 4 3 5 6" xfId="25937"/>
    <cellStyle name="Output 2 2 4 3 6" xfId="25938"/>
    <cellStyle name="Output 2 2 4 3 6 2" xfId="25939"/>
    <cellStyle name="Output 2 2 4 3 6 3" xfId="25940"/>
    <cellStyle name="Output 2 2 4 3 6 4" xfId="25941"/>
    <cellStyle name="Output 2 2 4 3 6 5" xfId="25942"/>
    <cellStyle name="Output 2 2 4 3 7" xfId="25943"/>
    <cellStyle name="Output 2 2 4 3 8" xfId="25944"/>
    <cellStyle name="Output 2 2 4 3 9" xfId="25945"/>
    <cellStyle name="Output 2 2 4 4" xfId="25946"/>
    <cellStyle name="Output 2 2 4 4 2" xfId="25947"/>
    <cellStyle name="Output 2 2 4 4 2 2" xfId="25948"/>
    <cellStyle name="Output 2 2 4 4 2 3" xfId="25949"/>
    <cellStyle name="Output 2 2 4 4 2 4" xfId="25950"/>
    <cellStyle name="Output 2 2 4 4 2 5" xfId="25951"/>
    <cellStyle name="Output 2 2 4 4 3" xfId="25952"/>
    <cellStyle name="Output 2 2 4 4 4" xfId="25953"/>
    <cellStyle name="Output 2 2 4 4 5" xfId="25954"/>
    <cellStyle name="Output 2 2 4 4 6" xfId="25955"/>
    <cellStyle name="Output 2 2 4 5" xfId="25956"/>
    <cellStyle name="Output 2 2 4 5 2" xfId="25957"/>
    <cellStyle name="Output 2 2 4 5 2 2" xfId="25958"/>
    <cellStyle name="Output 2 2 4 5 2 3" xfId="25959"/>
    <cellStyle name="Output 2 2 4 5 2 4" xfId="25960"/>
    <cellStyle name="Output 2 2 4 5 2 5" xfId="25961"/>
    <cellStyle name="Output 2 2 4 5 3" xfId="25962"/>
    <cellStyle name="Output 2 2 4 5 4" xfId="25963"/>
    <cellStyle name="Output 2 2 4 5 5" xfId="25964"/>
    <cellStyle name="Output 2 2 4 5 6" xfId="25965"/>
    <cellStyle name="Output 2 2 4 6" xfId="25966"/>
    <cellStyle name="Output 2 2 4 6 2" xfId="25967"/>
    <cellStyle name="Output 2 2 4 6 2 2" xfId="25968"/>
    <cellStyle name="Output 2 2 4 6 2 3" xfId="25969"/>
    <cellStyle name="Output 2 2 4 6 2 4" xfId="25970"/>
    <cellStyle name="Output 2 2 4 6 2 5" xfId="25971"/>
    <cellStyle name="Output 2 2 4 6 3" xfId="25972"/>
    <cellStyle name="Output 2 2 4 6 4" xfId="25973"/>
    <cellStyle name="Output 2 2 4 6 5" xfId="25974"/>
    <cellStyle name="Output 2 2 4 6 6" xfId="25975"/>
    <cellStyle name="Output 2 2 4 7" xfId="25976"/>
    <cellStyle name="Output 2 2 4 7 2" xfId="25977"/>
    <cellStyle name="Output 2 2 4 7 2 2" xfId="25978"/>
    <cellStyle name="Output 2 2 4 7 2 3" xfId="25979"/>
    <cellStyle name="Output 2 2 4 7 2 4" xfId="25980"/>
    <cellStyle name="Output 2 2 4 7 2 5" xfId="25981"/>
    <cellStyle name="Output 2 2 4 7 3" xfId="25982"/>
    <cellStyle name="Output 2 2 4 7 4" xfId="25983"/>
    <cellStyle name="Output 2 2 4 7 5" xfId="25984"/>
    <cellStyle name="Output 2 2 4 7 6" xfId="25985"/>
    <cellStyle name="Output 2 2 4 8" xfId="25986"/>
    <cellStyle name="Output 2 2 4 8 2" xfId="25987"/>
    <cellStyle name="Output 2 2 4 8 3" xfId="25988"/>
    <cellStyle name="Output 2 2 4 8 4" xfId="25989"/>
    <cellStyle name="Output 2 2 4 8 5" xfId="25990"/>
    <cellStyle name="Output 2 2 4 9" xfId="25991"/>
    <cellStyle name="Output 2 2 4 9 2" xfId="25992"/>
    <cellStyle name="Output 2 2 4 9 3" xfId="25993"/>
    <cellStyle name="Output 2 2 4 9 4" xfId="25994"/>
    <cellStyle name="Output 2 2 4 9 5" xfId="25995"/>
    <cellStyle name="Output 2 2 5" xfId="25996"/>
    <cellStyle name="Output 2 2 5 10" xfId="25997"/>
    <cellStyle name="Output 2 2 5 11" xfId="25998"/>
    <cellStyle name="Output 2 2 5 12" xfId="25999"/>
    <cellStyle name="Output 2 2 5 13" xfId="26000"/>
    <cellStyle name="Output 2 2 5 2" xfId="26001"/>
    <cellStyle name="Output 2 2 5 2 10" xfId="26002"/>
    <cellStyle name="Output 2 2 5 2 11" xfId="26003"/>
    <cellStyle name="Output 2 2 5 2 2" xfId="26004"/>
    <cellStyle name="Output 2 2 5 2 2 2" xfId="26005"/>
    <cellStyle name="Output 2 2 5 2 2 2 2" xfId="26006"/>
    <cellStyle name="Output 2 2 5 2 2 2 3" xfId="26007"/>
    <cellStyle name="Output 2 2 5 2 2 2 4" xfId="26008"/>
    <cellStyle name="Output 2 2 5 2 2 2 5" xfId="26009"/>
    <cellStyle name="Output 2 2 5 2 2 3" xfId="26010"/>
    <cellStyle name="Output 2 2 5 2 2 4" xfId="26011"/>
    <cellStyle name="Output 2 2 5 2 2 5" xfId="26012"/>
    <cellStyle name="Output 2 2 5 2 2 6" xfId="26013"/>
    <cellStyle name="Output 2 2 5 2 3" xfId="26014"/>
    <cellStyle name="Output 2 2 5 2 3 2" xfId="26015"/>
    <cellStyle name="Output 2 2 5 2 3 2 2" xfId="26016"/>
    <cellStyle name="Output 2 2 5 2 3 2 3" xfId="26017"/>
    <cellStyle name="Output 2 2 5 2 3 2 4" xfId="26018"/>
    <cellStyle name="Output 2 2 5 2 3 2 5" xfId="26019"/>
    <cellStyle name="Output 2 2 5 2 3 3" xfId="26020"/>
    <cellStyle name="Output 2 2 5 2 3 4" xfId="26021"/>
    <cellStyle name="Output 2 2 5 2 3 5" xfId="26022"/>
    <cellStyle name="Output 2 2 5 2 3 6" xfId="26023"/>
    <cellStyle name="Output 2 2 5 2 4" xfId="26024"/>
    <cellStyle name="Output 2 2 5 2 4 2" xfId="26025"/>
    <cellStyle name="Output 2 2 5 2 4 2 2" xfId="26026"/>
    <cellStyle name="Output 2 2 5 2 4 2 3" xfId="26027"/>
    <cellStyle name="Output 2 2 5 2 4 2 4" xfId="26028"/>
    <cellStyle name="Output 2 2 5 2 4 2 5" xfId="26029"/>
    <cellStyle name="Output 2 2 5 2 4 3" xfId="26030"/>
    <cellStyle name="Output 2 2 5 2 4 4" xfId="26031"/>
    <cellStyle name="Output 2 2 5 2 4 5" xfId="26032"/>
    <cellStyle name="Output 2 2 5 2 4 6" xfId="26033"/>
    <cellStyle name="Output 2 2 5 2 5" xfId="26034"/>
    <cellStyle name="Output 2 2 5 2 5 2" xfId="26035"/>
    <cellStyle name="Output 2 2 5 2 5 2 2" xfId="26036"/>
    <cellStyle name="Output 2 2 5 2 5 2 3" xfId="26037"/>
    <cellStyle name="Output 2 2 5 2 5 2 4" xfId="26038"/>
    <cellStyle name="Output 2 2 5 2 5 2 5" xfId="26039"/>
    <cellStyle name="Output 2 2 5 2 5 3" xfId="26040"/>
    <cellStyle name="Output 2 2 5 2 5 4" xfId="26041"/>
    <cellStyle name="Output 2 2 5 2 5 5" xfId="26042"/>
    <cellStyle name="Output 2 2 5 2 5 6" xfId="26043"/>
    <cellStyle name="Output 2 2 5 2 6" xfId="26044"/>
    <cellStyle name="Output 2 2 5 2 6 2" xfId="26045"/>
    <cellStyle name="Output 2 2 5 2 6 3" xfId="26046"/>
    <cellStyle name="Output 2 2 5 2 6 4" xfId="26047"/>
    <cellStyle name="Output 2 2 5 2 6 5" xfId="26048"/>
    <cellStyle name="Output 2 2 5 2 7" xfId="26049"/>
    <cellStyle name="Output 2 2 5 2 7 2" xfId="26050"/>
    <cellStyle name="Output 2 2 5 2 7 3" xfId="26051"/>
    <cellStyle name="Output 2 2 5 2 7 4" xfId="26052"/>
    <cellStyle name="Output 2 2 5 2 7 5" xfId="26053"/>
    <cellStyle name="Output 2 2 5 2 8" xfId="26054"/>
    <cellStyle name="Output 2 2 5 2 9" xfId="26055"/>
    <cellStyle name="Output 2 2 5 3" xfId="26056"/>
    <cellStyle name="Output 2 2 5 3 10" xfId="26057"/>
    <cellStyle name="Output 2 2 5 3 2" xfId="26058"/>
    <cellStyle name="Output 2 2 5 3 2 2" xfId="26059"/>
    <cellStyle name="Output 2 2 5 3 2 2 2" xfId="26060"/>
    <cellStyle name="Output 2 2 5 3 2 2 3" xfId="26061"/>
    <cellStyle name="Output 2 2 5 3 2 2 4" xfId="26062"/>
    <cellStyle name="Output 2 2 5 3 2 2 5" xfId="26063"/>
    <cellStyle name="Output 2 2 5 3 2 3" xfId="26064"/>
    <cellStyle name="Output 2 2 5 3 2 4" xfId="26065"/>
    <cellStyle name="Output 2 2 5 3 2 5" xfId="26066"/>
    <cellStyle name="Output 2 2 5 3 2 6" xfId="26067"/>
    <cellStyle name="Output 2 2 5 3 3" xfId="26068"/>
    <cellStyle name="Output 2 2 5 3 3 2" xfId="26069"/>
    <cellStyle name="Output 2 2 5 3 3 2 2" xfId="26070"/>
    <cellStyle name="Output 2 2 5 3 3 2 3" xfId="26071"/>
    <cellStyle name="Output 2 2 5 3 3 2 4" xfId="26072"/>
    <cellStyle name="Output 2 2 5 3 3 2 5" xfId="26073"/>
    <cellStyle name="Output 2 2 5 3 3 3" xfId="26074"/>
    <cellStyle name="Output 2 2 5 3 3 4" xfId="26075"/>
    <cellStyle name="Output 2 2 5 3 3 5" xfId="26076"/>
    <cellStyle name="Output 2 2 5 3 3 6" xfId="26077"/>
    <cellStyle name="Output 2 2 5 3 4" xfId="26078"/>
    <cellStyle name="Output 2 2 5 3 4 2" xfId="26079"/>
    <cellStyle name="Output 2 2 5 3 4 2 2" xfId="26080"/>
    <cellStyle name="Output 2 2 5 3 4 2 3" xfId="26081"/>
    <cellStyle name="Output 2 2 5 3 4 2 4" xfId="26082"/>
    <cellStyle name="Output 2 2 5 3 4 2 5" xfId="26083"/>
    <cellStyle name="Output 2 2 5 3 4 3" xfId="26084"/>
    <cellStyle name="Output 2 2 5 3 4 4" xfId="26085"/>
    <cellStyle name="Output 2 2 5 3 4 5" xfId="26086"/>
    <cellStyle name="Output 2 2 5 3 4 6" xfId="26087"/>
    <cellStyle name="Output 2 2 5 3 5" xfId="26088"/>
    <cellStyle name="Output 2 2 5 3 5 2" xfId="26089"/>
    <cellStyle name="Output 2 2 5 3 5 2 2" xfId="26090"/>
    <cellStyle name="Output 2 2 5 3 5 2 3" xfId="26091"/>
    <cellStyle name="Output 2 2 5 3 5 2 4" xfId="26092"/>
    <cellStyle name="Output 2 2 5 3 5 2 5" xfId="26093"/>
    <cellStyle name="Output 2 2 5 3 5 3" xfId="26094"/>
    <cellStyle name="Output 2 2 5 3 5 4" xfId="26095"/>
    <cellStyle name="Output 2 2 5 3 5 5" xfId="26096"/>
    <cellStyle name="Output 2 2 5 3 5 6" xfId="26097"/>
    <cellStyle name="Output 2 2 5 3 6" xfId="26098"/>
    <cellStyle name="Output 2 2 5 3 6 2" xfId="26099"/>
    <cellStyle name="Output 2 2 5 3 6 3" xfId="26100"/>
    <cellStyle name="Output 2 2 5 3 6 4" xfId="26101"/>
    <cellStyle name="Output 2 2 5 3 6 5" xfId="26102"/>
    <cellStyle name="Output 2 2 5 3 7" xfId="26103"/>
    <cellStyle name="Output 2 2 5 3 8" xfId="26104"/>
    <cellStyle name="Output 2 2 5 3 9" xfId="26105"/>
    <cellStyle name="Output 2 2 5 4" xfId="26106"/>
    <cellStyle name="Output 2 2 5 4 2" xfId="26107"/>
    <cellStyle name="Output 2 2 5 4 2 2" xfId="26108"/>
    <cellStyle name="Output 2 2 5 4 2 3" xfId="26109"/>
    <cellStyle name="Output 2 2 5 4 2 4" xfId="26110"/>
    <cellStyle name="Output 2 2 5 4 2 5" xfId="26111"/>
    <cellStyle name="Output 2 2 5 4 3" xfId="26112"/>
    <cellStyle name="Output 2 2 5 4 4" xfId="26113"/>
    <cellStyle name="Output 2 2 5 4 5" xfId="26114"/>
    <cellStyle name="Output 2 2 5 4 6" xfId="26115"/>
    <cellStyle name="Output 2 2 5 5" xfId="26116"/>
    <cellStyle name="Output 2 2 5 5 2" xfId="26117"/>
    <cellStyle name="Output 2 2 5 5 2 2" xfId="26118"/>
    <cellStyle name="Output 2 2 5 5 2 3" xfId="26119"/>
    <cellStyle name="Output 2 2 5 5 2 4" xfId="26120"/>
    <cellStyle name="Output 2 2 5 5 2 5" xfId="26121"/>
    <cellStyle name="Output 2 2 5 5 3" xfId="26122"/>
    <cellStyle name="Output 2 2 5 5 4" xfId="26123"/>
    <cellStyle name="Output 2 2 5 5 5" xfId="26124"/>
    <cellStyle name="Output 2 2 5 5 6" xfId="26125"/>
    <cellStyle name="Output 2 2 5 6" xfId="26126"/>
    <cellStyle name="Output 2 2 5 6 2" xfId="26127"/>
    <cellStyle name="Output 2 2 5 6 2 2" xfId="26128"/>
    <cellStyle name="Output 2 2 5 6 2 3" xfId="26129"/>
    <cellStyle name="Output 2 2 5 6 2 4" xfId="26130"/>
    <cellStyle name="Output 2 2 5 6 2 5" xfId="26131"/>
    <cellStyle name="Output 2 2 5 6 3" xfId="26132"/>
    <cellStyle name="Output 2 2 5 6 4" xfId="26133"/>
    <cellStyle name="Output 2 2 5 6 5" xfId="26134"/>
    <cellStyle name="Output 2 2 5 6 6" xfId="26135"/>
    <cellStyle name="Output 2 2 5 7" xfId="26136"/>
    <cellStyle name="Output 2 2 5 7 2" xfId="26137"/>
    <cellStyle name="Output 2 2 5 7 2 2" xfId="26138"/>
    <cellStyle name="Output 2 2 5 7 2 3" xfId="26139"/>
    <cellStyle name="Output 2 2 5 7 2 4" xfId="26140"/>
    <cellStyle name="Output 2 2 5 7 2 5" xfId="26141"/>
    <cellStyle name="Output 2 2 5 7 3" xfId="26142"/>
    <cellStyle name="Output 2 2 5 7 4" xfId="26143"/>
    <cellStyle name="Output 2 2 5 7 5" xfId="26144"/>
    <cellStyle name="Output 2 2 5 7 6" xfId="26145"/>
    <cellStyle name="Output 2 2 5 8" xfId="26146"/>
    <cellStyle name="Output 2 2 5 8 2" xfId="26147"/>
    <cellStyle name="Output 2 2 5 8 3" xfId="26148"/>
    <cellStyle name="Output 2 2 5 8 4" xfId="26149"/>
    <cellStyle name="Output 2 2 5 8 5" xfId="26150"/>
    <cellStyle name="Output 2 2 5 9" xfId="26151"/>
    <cellStyle name="Output 2 2 5 9 2" xfId="26152"/>
    <cellStyle name="Output 2 2 5 9 3" xfId="26153"/>
    <cellStyle name="Output 2 2 5 9 4" xfId="26154"/>
    <cellStyle name="Output 2 2 5 9 5" xfId="26155"/>
    <cellStyle name="Output 2 2 6" xfId="26156"/>
    <cellStyle name="Output 2 2 6 10" xfId="26157"/>
    <cellStyle name="Output 2 2 6 11" xfId="26158"/>
    <cellStyle name="Output 2 2 6 12" xfId="26159"/>
    <cellStyle name="Output 2 2 6 13" xfId="26160"/>
    <cellStyle name="Output 2 2 6 2" xfId="26161"/>
    <cellStyle name="Output 2 2 6 2 10" xfId="26162"/>
    <cellStyle name="Output 2 2 6 2 2" xfId="26163"/>
    <cellStyle name="Output 2 2 6 2 2 2" xfId="26164"/>
    <cellStyle name="Output 2 2 6 2 2 2 2" xfId="26165"/>
    <cellStyle name="Output 2 2 6 2 2 2 3" xfId="26166"/>
    <cellStyle name="Output 2 2 6 2 2 2 4" xfId="26167"/>
    <cellStyle name="Output 2 2 6 2 2 2 5" xfId="26168"/>
    <cellStyle name="Output 2 2 6 2 2 3" xfId="26169"/>
    <cellStyle name="Output 2 2 6 2 2 4" xfId="26170"/>
    <cellStyle name="Output 2 2 6 2 2 5" xfId="26171"/>
    <cellStyle name="Output 2 2 6 2 2 6" xfId="26172"/>
    <cellStyle name="Output 2 2 6 2 3" xfId="26173"/>
    <cellStyle name="Output 2 2 6 2 3 2" xfId="26174"/>
    <cellStyle name="Output 2 2 6 2 3 2 2" xfId="26175"/>
    <cellStyle name="Output 2 2 6 2 3 2 3" xfId="26176"/>
    <cellStyle name="Output 2 2 6 2 3 2 4" xfId="26177"/>
    <cellStyle name="Output 2 2 6 2 3 2 5" xfId="26178"/>
    <cellStyle name="Output 2 2 6 2 3 3" xfId="26179"/>
    <cellStyle name="Output 2 2 6 2 3 4" xfId="26180"/>
    <cellStyle name="Output 2 2 6 2 3 5" xfId="26181"/>
    <cellStyle name="Output 2 2 6 2 3 6" xfId="26182"/>
    <cellStyle name="Output 2 2 6 2 4" xfId="26183"/>
    <cellStyle name="Output 2 2 6 2 4 2" xfId="26184"/>
    <cellStyle name="Output 2 2 6 2 4 2 2" xfId="26185"/>
    <cellStyle name="Output 2 2 6 2 4 2 3" xfId="26186"/>
    <cellStyle name="Output 2 2 6 2 4 2 4" xfId="26187"/>
    <cellStyle name="Output 2 2 6 2 4 2 5" xfId="26188"/>
    <cellStyle name="Output 2 2 6 2 4 3" xfId="26189"/>
    <cellStyle name="Output 2 2 6 2 4 4" xfId="26190"/>
    <cellStyle name="Output 2 2 6 2 4 5" xfId="26191"/>
    <cellStyle name="Output 2 2 6 2 4 6" xfId="26192"/>
    <cellStyle name="Output 2 2 6 2 5" xfId="26193"/>
    <cellStyle name="Output 2 2 6 2 5 2" xfId="26194"/>
    <cellStyle name="Output 2 2 6 2 5 2 2" xfId="26195"/>
    <cellStyle name="Output 2 2 6 2 5 2 3" xfId="26196"/>
    <cellStyle name="Output 2 2 6 2 5 2 4" xfId="26197"/>
    <cellStyle name="Output 2 2 6 2 5 2 5" xfId="26198"/>
    <cellStyle name="Output 2 2 6 2 5 3" xfId="26199"/>
    <cellStyle name="Output 2 2 6 2 5 4" xfId="26200"/>
    <cellStyle name="Output 2 2 6 2 5 5" xfId="26201"/>
    <cellStyle name="Output 2 2 6 2 5 6" xfId="26202"/>
    <cellStyle name="Output 2 2 6 2 6" xfId="26203"/>
    <cellStyle name="Output 2 2 6 2 6 2" xfId="26204"/>
    <cellStyle name="Output 2 2 6 2 6 3" xfId="26205"/>
    <cellStyle name="Output 2 2 6 2 6 4" xfId="26206"/>
    <cellStyle name="Output 2 2 6 2 6 5" xfId="26207"/>
    <cellStyle name="Output 2 2 6 2 7" xfId="26208"/>
    <cellStyle name="Output 2 2 6 2 8" xfId="26209"/>
    <cellStyle name="Output 2 2 6 2 9" xfId="26210"/>
    <cellStyle name="Output 2 2 6 3" xfId="26211"/>
    <cellStyle name="Output 2 2 6 3 10" xfId="26212"/>
    <cellStyle name="Output 2 2 6 3 2" xfId="26213"/>
    <cellStyle name="Output 2 2 6 3 2 2" xfId="26214"/>
    <cellStyle name="Output 2 2 6 3 2 2 2" xfId="26215"/>
    <cellStyle name="Output 2 2 6 3 2 2 3" xfId="26216"/>
    <cellStyle name="Output 2 2 6 3 2 2 4" xfId="26217"/>
    <cellStyle name="Output 2 2 6 3 2 2 5" xfId="26218"/>
    <cellStyle name="Output 2 2 6 3 2 3" xfId="26219"/>
    <cellStyle name="Output 2 2 6 3 2 4" xfId="26220"/>
    <cellStyle name="Output 2 2 6 3 2 5" xfId="26221"/>
    <cellStyle name="Output 2 2 6 3 2 6" xfId="26222"/>
    <cellStyle name="Output 2 2 6 3 3" xfId="26223"/>
    <cellStyle name="Output 2 2 6 3 3 2" xfId="26224"/>
    <cellStyle name="Output 2 2 6 3 3 2 2" xfId="26225"/>
    <cellStyle name="Output 2 2 6 3 3 2 3" xfId="26226"/>
    <cellStyle name="Output 2 2 6 3 3 2 4" xfId="26227"/>
    <cellStyle name="Output 2 2 6 3 3 2 5" xfId="26228"/>
    <cellStyle name="Output 2 2 6 3 3 3" xfId="26229"/>
    <cellStyle name="Output 2 2 6 3 3 4" xfId="26230"/>
    <cellStyle name="Output 2 2 6 3 3 5" xfId="26231"/>
    <cellStyle name="Output 2 2 6 3 3 6" xfId="26232"/>
    <cellStyle name="Output 2 2 6 3 4" xfId="26233"/>
    <cellStyle name="Output 2 2 6 3 4 2" xfId="26234"/>
    <cellStyle name="Output 2 2 6 3 4 2 2" xfId="26235"/>
    <cellStyle name="Output 2 2 6 3 4 2 3" xfId="26236"/>
    <cellStyle name="Output 2 2 6 3 4 2 4" xfId="26237"/>
    <cellStyle name="Output 2 2 6 3 4 2 5" xfId="26238"/>
    <cellStyle name="Output 2 2 6 3 4 3" xfId="26239"/>
    <cellStyle name="Output 2 2 6 3 4 4" xfId="26240"/>
    <cellStyle name="Output 2 2 6 3 4 5" xfId="26241"/>
    <cellStyle name="Output 2 2 6 3 4 6" xfId="26242"/>
    <cellStyle name="Output 2 2 6 3 5" xfId="26243"/>
    <cellStyle name="Output 2 2 6 3 5 2" xfId="26244"/>
    <cellStyle name="Output 2 2 6 3 5 2 2" xfId="26245"/>
    <cellStyle name="Output 2 2 6 3 5 2 3" xfId="26246"/>
    <cellStyle name="Output 2 2 6 3 5 2 4" xfId="26247"/>
    <cellStyle name="Output 2 2 6 3 5 2 5" xfId="26248"/>
    <cellStyle name="Output 2 2 6 3 5 3" xfId="26249"/>
    <cellStyle name="Output 2 2 6 3 5 4" xfId="26250"/>
    <cellStyle name="Output 2 2 6 3 5 5" xfId="26251"/>
    <cellStyle name="Output 2 2 6 3 5 6" xfId="26252"/>
    <cellStyle name="Output 2 2 6 3 6" xfId="26253"/>
    <cellStyle name="Output 2 2 6 3 6 2" xfId="26254"/>
    <cellStyle name="Output 2 2 6 3 6 3" xfId="26255"/>
    <cellStyle name="Output 2 2 6 3 6 4" xfId="26256"/>
    <cellStyle name="Output 2 2 6 3 6 5" xfId="26257"/>
    <cellStyle name="Output 2 2 6 3 7" xfId="26258"/>
    <cellStyle name="Output 2 2 6 3 8" xfId="26259"/>
    <cellStyle name="Output 2 2 6 3 9" xfId="26260"/>
    <cellStyle name="Output 2 2 6 4" xfId="26261"/>
    <cellStyle name="Output 2 2 6 4 2" xfId="26262"/>
    <cellStyle name="Output 2 2 6 4 2 2" xfId="26263"/>
    <cellStyle name="Output 2 2 6 4 2 3" xfId="26264"/>
    <cellStyle name="Output 2 2 6 4 2 4" xfId="26265"/>
    <cellStyle name="Output 2 2 6 4 2 5" xfId="26266"/>
    <cellStyle name="Output 2 2 6 4 3" xfId="26267"/>
    <cellStyle name="Output 2 2 6 4 4" xfId="26268"/>
    <cellStyle name="Output 2 2 6 4 5" xfId="26269"/>
    <cellStyle name="Output 2 2 6 4 6" xfId="26270"/>
    <cellStyle name="Output 2 2 6 5" xfId="26271"/>
    <cellStyle name="Output 2 2 6 5 2" xfId="26272"/>
    <cellStyle name="Output 2 2 6 5 2 2" xfId="26273"/>
    <cellStyle name="Output 2 2 6 5 2 3" xfId="26274"/>
    <cellStyle name="Output 2 2 6 5 2 4" xfId="26275"/>
    <cellStyle name="Output 2 2 6 5 2 5" xfId="26276"/>
    <cellStyle name="Output 2 2 6 5 3" xfId="26277"/>
    <cellStyle name="Output 2 2 6 5 4" xfId="26278"/>
    <cellStyle name="Output 2 2 6 5 5" xfId="26279"/>
    <cellStyle name="Output 2 2 6 5 6" xfId="26280"/>
    <cellStyle name="Output 2 2 6 6" xfId="26281"/>
    <cellStyle name="Output 2 2 6 6 2" xfId="26282"/>
    <cellStyle name="Output 2 2 6 6 2 2" xfId="26283"/>
    <cellStyle name="Output 2 2 6 6 2 3" xfId="26284"/>
    <cellStyle name="Output 2 2 6 6 2 4" xfId="26285"/>
    <cellStyle name="Output 2 2 6 6 2 5" xfId="26286"/>
    <cellStyle name="Output 2 2 6 6 3" xfId="26287"/>
    <cellStyle name="Output 2 2 6 6 4" xfId="26288"/>
    <cellStyle name="Output 2 2 6 6 5" xfId="26289"/>
    <cellStyle name="Output 2 2 6 6 6" xfId="26290"/>
    <cellStyle name="Output 2 2 6 7" xfId="26291"/>
    <cellStyle name="Output 2 2 6 7 2" xfId="26292"/>
    <cellStyle name="Output 2 2 6 7 2 2" xfId="26293"/>
    <cellStyle name="Output 2 2 6 7 2 3" xfId="26294"/>
    <cellStyle name="Output 2 2 6 7 2 4" xfId="26295"/>
    <cellStyle name="Output 2 2 6 7 2 5" xfId="26296"/>
    <cellStyle name="Output 2 2 6 7 3" xfId="26297"/>
    <cellStyle name="Output 2 2 6 7 4" xfId="26298"/>
    <cellStyle name="Output 2 2 6 7 5" xfId="26299"/>
    <cellStyle name="Output 2 2 6 7 6" xfId="26300"/>
    <cellStyle name="Output 2 2 6 8" xfId="26301"/>
    <cellStyle name="Output 2 2 6 8 2" xfId="26302"/>
    <cellStyle name="Output 2 2 6 8 3" xfId="26303"/>
    <cellStyle name="Output 2 2 6 8 4" xfId="26304"/>
    <cellStyle name="Output 2 2 6 8 5" xfId="26305"/>
    <cellStyle name="Output 2 2 6 9" xfId="26306"/>
    <cellStyle name="Output 2 2 6 9 2" xfId="26307"/>
    <cellStyle name="Output 2 2 6 9 3" xfId="26308"/>
    <cellStyle name="Output 2 2 6 9 4" xfId="26309"/>
    <cellStyle name="Output 2 2 6 9 5" xfId="26310"/>
    <cellStyle name="Output 2 2 7" xfId="26311"/>
    <cellStyle name="Output 2 2 7 10" xfId="26312"/>
    <cellStyle name="Output 2 2 7 2" xfId="26313"/>
    <cellStyle name="Output 2 2 7 2 2" xfId="26314"/>
    <cellStyle name="Output 2 2 7 2 2 2" xfId="26315"/>
    <cellStyle name="Output 2 2 7 2 2 3" xfId="26316"/>
    <cellStyle name="Output 2 2 7 2 2 4" xfId="26317"/>
    <cellStyle name="Output 2 2 7 2 2 5" xfId="26318"/>
    <cellStyle name="Output 2 2 7 2 3" xfId="26319"/>
    <cellStyle name="Output 2 2 7 2 4" xfId="26320"/>
    <cellStyle name="Output 2 2 7 2 5" xfId="26321"/>
    <cellStyle name="Output 2 2 7 2 6" xfId="26322"/>
    <cellStyle name="Output 2 2 7 3" xfId="26323"/>
    <cellStyle name="Output 2 2 7 3 2" xfId="26324"/>
    <cellStyle name="Output 2 2 7 3 2 2" xfId="26325"/>
    <cellStyle name="Output 2 2 7 3 2 3" xfId="26326"/>
    <cellStyle name="Output 2 2 7 3 2 4" xfId="26327"/>
    <cellStyle name="Output 2 2 7 3 2 5" xfId="26328"/>
    <cellStyle name="Output 2 2 7 3 3" xfId="26329"/>
    <cellStyle name="Output 2 2 7 3 4" xfId="26330"/>
    <cellStyle name="Output 2 2 7 3 5" xfId="26331"/>
    <cellStyle name="Output 2 2 7 3 6" xfId="26332"/>
    <cellStyle name="Output 2 2 7 4" xfId="26333"/>
    <cellStyle name="Output 2 2 7 4 2" xfId="26334"/>
    <cellStyle name="Output 2 2 7 4 2 2" xfId="26335"/>
    <cellStyle name="Output 2 2 7 4 2 3" xfId="26336"/>
    <cellStyle name="Output 2 2 7 4 2 4" xfId="26337"/>
    <cellStyle name="Output 2 2 7 4 2 5" xfId="26338"/>
    <cellStyle name="Output 2 2 7 4 3" xfId="26339"/>
    <cellStyle name="Output 2 2 7 4 4" xfId="26340"/>
    <cellStyle name="Output 2 2 7 4 5" xfId="26341"/>
    <cellStyle name="Output 2 2 7 4 6" xfId="26342"/>
    <cellStyle name="Output 2 2 7 5" xfId="26343"/>
    <cellStyle name="Output 2 2 7 5 2" xfId="26344"/>
    <cellStyle name="Output 2 2 7 5 2 2" xfId="26345"/>
    <cellStyle name="Output 2 2 7 5 2 3" xfId="26346"/>
    <cellStyle name="Output 2 2 7 5 2 4" xfId="26347"/>
    <cellStyle name="Output 2 2 7 5 2 5" xfId="26348"/>
    <cellStyle name="Output 2 2 7 5 3" xfId="26349"/>
    <cellStyle name="Output 2 2 7 5 4" xfId="26350"/>
    <cellStyle name="Output 2 2 7 5 5" xfId="26351"/>
    <cellStyle name="Output 2 2 7 5 6" xfId="26352"/>
    <cellStyle name="Output 2 2 7 6" xfId="26353"/>
    <cellStyle name="Output 2 2 7 6 2" xfId="26354"/>
    <cellStyle name="Output 2 2 7 6 3" xfId="26355"/>
    <cellStyle name="Output 2 2 7 6 4" xfId="26356"/>
    <cellStyle name="Output 2 2 7 6 5" xfId="26357"/>
    <cellStyle name="Output 2 2 7 7" xfId="26358"/>
    <cellStyle name="Output 2 2 7 8" xfId="26359"/>
    <cellStyle name="Output 2 2 7 9" xfId="26360"/>
    <cellStyle name="Output 2 2 8" xfId="26361"/>
    <cellStyle name="Output 2 2 8 10" xfId="26362"/>
    <cellStyle name="Output 2 2 8 2" xfId="26363"/>
    <cellStyle name="Output 2 2 8 2 2" xfId="26364"/>
    <cellStyle name="Output 2 2 8 2 2 2" xfId="26365"/>
    <cellStyle name="Output 2 2 8 2 2 3" xfId="26366"/>
    <cellStyle name="Output 2 2 8 2 2 4" xfId="26367"/>
    <cellStyle name="Output 2 2 8 2 2 5" xfId="26368"/>
    <cellStyle name="Output 2 2 8 2 3" xfId="26369"/>
    <cellStyle name="Output 2 2 8 2 4" xfId="26370"/>
    <cellStyle name="Output 2 2 8 2 5" xfId="26371"/>
    <cellStyle name="Output 2 2 8 2 6" xfId="26372"/>
    <cellStyle name="Output 2 2 8 3" xfId="26373"/>
    <cellStyle name="Output 2 2 8 3 2" xfId="26374"/>
    <cellStyle name="Output 2 2 8 3 2 2" xfId="26375"/>
    <cellStyle name="Output 2 2 8 3 2 3" xfId="26376"/>
    <cellStyle name="Output 2 2 8 3 2 4" xfId="26377"/>
    <cellStyle name="Output 2 2 8 3 2 5" xfId="26378"/>
    <cellStyle name="Output 2 2 8 3 3" xfId="26379"/>
    <cellStyle name="Output 2 2 8 3 4" xfId="26380"/>
    <cellStyle name="Output 2 2 8 3 5" xfId="26381"/>
    <cellStyle name="Output 2 2 8 3 6" xfId="26382"/>
    <cellStyle name="Output 2 2 8 4" xfId="26383"/>
    <cellStyle name="Output 2 2 8 4 2" xfId="26384"/>
    <cellStyle name="Output 2 2 8 4 2 2" xfId="26385"/>
    <cellStyle name="Output 2 2 8 4 2 3" xfId="26386"/>
    <cellStyle name="Output 2 2 8 4 2 4" xfId="26387"/>
    <cellStyle name="Output 2 2 8 4 2 5" xfId="26388"/>
    <cellStyle name="Output 2 2 8 4 3" xfId="26389"/>
    <cellStyle name="Output 2 2 8 4 4" xfId="26390"/>
    <cellStyle name="Output 2 2 8 4 5" xfId="26391"/>
    <cellStyle name="Output 2 2 8 4 6" xfId="26392"/>
    <cellStyle name="Output 2 2 8 5" xfId="26393"/>
    <cellStyle name="Output 2 2 8 5 2" xfId="26394"/>
    <cellStyle name="Output 2 2 8 5 2 2" xfId="26395"/>
    <cellStyle name="Output 2 2 8 5 2 3" xfId="26396"/>
    <cellStyle name="Output 2 2 8 5 2 4" xfId="26397"/>
    <cellStyle name="Output 2 2 8 5 2 5" xfId="26398"/>
    <cellStyle name="Output 2 2 8 5 3" xfId="26399"/>
    <cellStyle name="Output 2 2 8 5 4" xfId="26400"/>
    <cellStyle name="Output 2 2 8 5 5" xfId="26401"/>
    <cellStyle name="Output 2 2 8 5 6" xfId="26402"/>
    <cellStyle name="Output 2 2 8 6" xfId="26403"/>
    <cellStyle name="Output 2 2 8 6 2" xfId="26404"/>
    <cellStyle name="Output 2 2 8 6 3" xfId="26405"/>
    <cellStyle name="Output 2 2 8 6 4" xfId="26406"/>
    <cellStyle name="Output 2 2 8 6 5" xfId="26407"/>
    <cellStyle name="Output 2 2 8 7" xfId="26408"/>
    <cellStyle name="Output 2 2 8 8" xfId="26409"/>
    <cellStyle name="Output 2 2 8 9" xfId="26410"/>
    <cellStyle name="Output 2 2 9" xfId="26411"/>
    <cellStyle name="Output 2 2 9 2" xfId="26412"/>
    <cellStyle name="Output 2 2 9 2 2" xfId="26413"/>
    <cellStyle name="Output 2 2 9 2 3" xfId="26414"/>
    <cellStyle name="Output 2 2 9 2 4" xfId="26415"/>
    <cellStyle name="Output 2 2 9 2 5" xfId="26416"/>
    <cellStyle name="Output 2 2 9 3" xfId="26417"/>
    <cellStyle name="Output 2 2 9 4" xfId="26418"/>
    <cellStyle name="Output 2 2 9 5" xfId="26419"/>
    <cellStyle name="Output 2 2 9 6" xfId="26420"/>
    <cellStyle name="Output 2 3" xfId="5234"/>
    <cellStyle name="Output 2 3 10" xfId="26422"/>
    <cellStyle name="Output 2 3 11" xfId="26423"/>
    <cellStyle name="Output 2 3 12" xfId="26424"/>
    <cellStyle name="Output 2 3 13" xfId="26425"/>
    <cellStyle name="Output 2 3 14" xfId="26421"/>
    <cellStyle name="Output 2 3 2" xfId="26426"/>
    <cellStyle name="Output 2 3 2 10" xfId="26427"/>
    <cellStyle name="Output 2 3 2 11" xfId="26428"/>
    <cellStyle name="Output 2 3 2 2" xfId="26429"/>
    <cellStyle name="Output 2 3 2 2 2" xfId="26430"/>
    <cellStyle name="Output 2 3 2 2 2 2" xfId="26431"/>
    <cellStyle name="Output 2 3 2 2 2 3" xfId="26432"/>
    <cellStyle name="Output 2 3 2 2 2 4" xfId="26433"/>
    <cellStyle name="Output 2 3 2 2 2 5" xfId="26434"/>
    <cellStyle name="Output 2 3 2 2 3" xfId="26435"/>
    <cellStyle name="Output 2 3 2 2 4" xfId="26436"/>
    <cellStyle name="Output 2 3 2 2 5" xfId="26437"/>
    <cellStyle name="Output 2 3 2 2 6" xfId="26438"/>
    <cellStyle name="Output 2 3 2 3" xfId="26439"/>
    <cellStyle name="Output 2 3 2 3 2" xfId="26440"/>
    <cellStyle name="Output 2 3 2 3 2 2" xfId="26441"/>
    <cellStyle name="Output 2 3 2 3 2 3" xfId="26442"/>
    <cellStyle name="Output 2 3 2 3 2 4" xfId="26443"/>
    <cellStyle name="Output 2 3 2 3 2 5" xfId="26444"/>
    <cellStyle name="Output 2 3 2 3 3" xfId="26445"/>
    <cellStyle name="Output 2 3 2 3 4" xfId="26446"/>
    <cellStyle name="Output 2 3 2 3 5" xfId="26447"/>
    <cellStyle name="Output 2 3 2 3 6" xfId="26448"/>
    <cellStyle name="Output 2 3 2 4" xfId="26449"/>
    <cellStyle name="Output 2 3 2 4 2" xfId="26450"/>
    <cellStyle name="Output 2 3 2 4 2 2" xfId="26451"/>
    <cellStyle name="Output 2 3 2 4 2 3" xfId="26452"/>
    <cellStyle name="Output 2 3 2 4 2 4" xfId="26453"/>
    <cellStyle name="Output 2 3 2 4 2 5" xfId="26454"/>
    <cellStyle name="Output 2 3 2 4 3" xfId="26455"/>
    <cellStyle name="Output 2 3 2 4 4" xfId="26456"/>
    <cellStyle name="Output 2 3 2 4 5" xfId="26457"/>
    <cellStyle name="Output 2 3 2 4 6" xfId="26458"/>
    <cellStyle name="Output 2 3 2 5" xfId="26459"/>
    <cellStyle name="Output 2 3 2 5 2" xfId="26460"/>
    <cellStyle name="Output 2 3 2 5 2 2" xfId="26461"/>
    <cellStyle name="Output 2 3 2 5 2 3" xfId="26462"/>
    <cellStyle name="Output 2 3 2 5 2 4" xfId="26463"/>
    <cellStyle name="Output 2 3 2 5 2 5" xfId="26464"/>
    <cellStyle name="Output 2 3 2 5 3" xfId="26465"/>
    <cellStyle name="Output 2 3 2 5 4" xfId="26466"/>
    <cellStyle name="Output 2 3 2 5 5" xfId="26467"/>
    <cellStyle name="Output 2 3 2 5 6" xfId="26468"/>
    <cellStyle name="Output 2 3 2 6" xfId="26469"/>
    <cellStyle name="Output 2 3 2 6 2" xfId="26470"/>
    <cellStyle name="Output 2 3 2 6 3" xfId="26471"/>
    <cellStyle name="Output 2 3 2 6 4" xfId="26472"/>
    <cellStyle name="Output 2 3 2 6 5" xfId="26473"/>
    <cellStyle name="Output 2 3 2 7" xfId="26474"/>
    <cellStyle name="Output 2 3 2 7 2" xfId="26475"/>
    <cellStyle name="Output 2 3 2 7 3" xfId="26476"/>
    <cellStyle name="Output 2 3 2 7 4" xfId="26477"/>
    <cellStyle name="Output 2 3 2 7 5" xfId="26478"/>
    <cellStyle name="Output 2 3 2 8" xfId="26479"/>
    <cellStyle name="Output 2 3 2 9" xfId="26480"/>
    <cellStyle name="Output 2 3 3" xfId="26481"/>
    <cellStyle name="Output 2 3 3 10" xfId="26482"/>
    <cellStyle name="Output 2 3 3 2" xfId="26483"/>
    <cellStyle name="Output 2 3 3 2 2" xfId="26484"/>
    <cellStyle name="Output 2 3 3 2 2 2" xfId="26485"/>
    <cellStyle name="Output 2 3 3 2 2 3" xfId="26486"/>
    <cellStyle name="Output 2 3 3 2 2 4" xfId="26487"/>
    <cellStyle name="Output 2 3 3 2 2 5" xfId="26488"/>
    <cellStyle name="Output 2 3 3 2 3" xfId="26489"/>
    <cellStyle name="Output 2 3 3 2 4" xfId="26490"/>
    <cellStyle name="Output 2 3 3 2 5" xfId="26491"/>
    <cellStyle name="Output 2 3 3 2 6" xfId="26492"/>
    <cellStyle name="Output 2 3 3 3" xfId="26493"/>
    <cellStyle name="Output 2 3 3 3 2" xfId="26494"/>
    <cellStyle name="Output 2 3 3 3 2 2" xfId="26495"/>
    <cellStyle name="Output 2 3 3 3 2 3" xfId="26496"/>
    <cellStyle name="Output 2 3 3 3 2 4" xfId="26497"/>
    <cellStyle name="Output 2 3 3 3 2 5" xfId="26498"/>
    <cellStyle name="Output 2 3 3 3 3" xfId="26499"/>
    <cellStyle name="Output 2 3 3 3 4" xfId="26500"/>
    <cellStyle name="Output 2 3 3 3 5" xfId="26501"/>
    <cellStyle name="Output 2 3 3 3 6" xfId="26502"/>
    <cellStyle name="Output 2 3 3 4" xfId="26503"/>
    <cellStyle name="Output 2 3 3 4 2" xfId="26504"/>
    <cellStyle name="Output 2 3 3 4 2 2" xfId="26505"/>
    <cellStyle name="Output 2 3 3 4 2 3" xfId="26506"/>
    <cellStyle name="Output 2 3 3 4 2 4" xfId="26507"/>
    <cellStyle name="Output 2 3 3 4 2 5" xfId="26508"/>
    <cellStyle name="Output 2 3 3 4 3" xfId="26509"/>
    <cellStyle name="Output 2 3 3 4 4" xfId="26510"/>
    <cellStyle name="Output 2 3 3 4 5" xfId="26511"/>
    <cellStyle name="Output 2 3 3 4 6" xfId="26512"/>
    <cellStyle name="Output 2 3 3 5" xfId="26513"/>
    <cellStyle name="Output 2 3 3 5 2" xfId="26514"/>
    <cellStyle name="Output 2 3 3 5 2 2" xfId="26515"/>
    <cellStyle name="Output 2 3 3 5 2 3" xfId="26516"/>
    <cellStyle name="Output 2 3 3 5 2 4" xfId="26517"/>
    <cellStyle name="Output 2 3 3 5 2 5" xfId="26518"/>
    <cellStyle name="Output 2 3 3 5 3" xfId="26519"/>
    <cellStyle name="Output 2 3 3 5 4" xfId="26520"/>
    <cellStyle name="Output 2 3 3 5 5" xfId="26521"/>
    <cellStyle name="Output 2 3 3 5 6" xfId="26522"/>
    <cellStyle name="Output 2 3 3 6" xfId="26523"/>
    <cellStyle name="Output 2 3 3 6 2" xfId="26524"/>
    <cellStyle name="Output 2 3 3 6 3" xfId="26525"/>
    <cellStyle name="Output 2 3 3 6 4" xfId="26526"/>
    <cellStyle name="Output 2 3 3 6 5" xfId="26527"/>
    <cellStyle name="Output 2 3 3 7" xfId="26528"/>
    <cellStyle name="Output 2 3 3 8" xfId="26529"/>
    <cellStyle name="Output 2 3 3 9" xfId="26530"/>
    <cellStyle name="Output 2 3 4" xfId="26531"/>
    <cellStyle name="Output 2 3 4 2" xfId="26532"/>
    <cellStyle name="Output 2 3 4 2 2" xfId="26533"/>
    <cellStyle name="Output 2 3 4 2 3" xfId="26534"/>
    <cellStyle name="Output 2 3 4 2 4" xfId="26535"/>
    <cellStyle name="Output 2 3 4 2 5" xfId="26536"/>
    <cellStyle name="Output 2 3 4 3" xfId="26537"/>
    <cellStyle name="Output 2 3 4 4" xfId="26538"/>
    <cellStyle name="Output 2 3 4 5" xfId="26539"/>
    <cellStyle name="Output 2 3 4 6" xfId="26540"/>
    <cellStyle name="Output 2 3 5" xfId="26541"/>
    <cellStyle name="Output 2 3 5 2" xfId="26542"/>
    <cellStyle name="Output 2 3 5 2 2" xfId="26543"/>
    <cellStyle name="Output 2 3 5 2 3" xfId="26544"/>
    <cellStyle name="Output 2 3 5 2 4" xfId="26545"/>
    <cellStyle name="Output 2 3 5 2 5" xfId="26546"/>
    <cellStyle name="Output 2 3 5 3" xfId="26547"/>
    <cellStyle name="Output 2 3 5 4" xfId="26548"/>
    <cellStyle name="Output 2 3 5 5" xfId="26549"/>
    <cellStyle name="Output 2 3 5 6" xfId="26550"/>
    <cellStyle name="Output 2 3 6" xfId="26551"/>
    <cellStyle name="Output 2 3 6 2" xfId="26552"/>
    <cellStyle name="Output 2 3 6 2 2" xfId="26553"/>
    <cellStyle name="Output 2 3 6 2 3" xfId="26554"/>
    <cellStyle name="Output 2 3 6 2 4" xfId="26555"/>
    <cellStyle name="Output 2 3 6 2 5" xfId="26556"/>
    <cellStyle name="Output 2 3 6 3" xfId="26557"/>
    <cellStyle name="Output 2 3 6 4" xfId="26558"/>
    <cellStyle name="Output 2 3 6 5" xfId="26559"/>
    <cellStyle name="Output 2 3 6 6" xfId="26560"/>
    <cellStyle name="Output 2 3 7" xfId="26561"/>
    <cellStyle name="Output 2 3 7 2" xfId="26562"/>
    <cellStyle name="Output 2 3 7 2 2" xfId="26563"/>
    <cellStyle name="Output 2 3 7 2 3" xfId="26564"/>
    <cellStyle name="Output 2 3 7 2 4" xfId="26565"/>
    <cellStyle name="Output 2 3 7 2 5" xfId="26566"/>
    <cellStyle name="Output 2 3 7 3" xfId="26567"/>
    <cellStyle name="Output 2 3 7 4" xfId="26568"/>
    <cellStyle name="Output 2 3 7 5" xfId="26569"/>
    <cellStyle name="Output 2 3 7 6" xfId="26570"/>
    <cellStyle name="Output 2 3 8" xfId="26571"/>
    <cellStyle name="Output 2 3 8 2" xfId="26572"/>
    <cellStyle name="Output 2 3 8 3" xfId="26573"/>
    <cellStyle name="Output 2 3 8 4" xfId="26574"/>
    <cellStyle name="Output 2 3 8 5" xfId="26575"/>
    <cellStyle name="Output 2 3 9" xfId="26576"/>
    <cellStyle name="Output 2 3 9 2" xfId="26577"/>
    <cellStyle name="Output 2 3 9 3" xfId="26578"/>
    <cellStyle name="Output 2 3 9 4" xfId="26579"/>
    <cellStyle name="Output 2 3 9 5" xfId="26580"/>
    <cellStyle name="Output 2 4" xfId="9239"/>
    <cellStyle name="Output 2 4 10" xfId="26582"/>
    <cellStyle name="Output 2 4 11" xfId="26583"/>
    <cellStyle name="Output 2 4 12" xfId="26584"/>
    <cellStyle name="Output 2 4 13" xfId="26585"/>
    <cellStyle name="Output 2 4 14" xfId="26581"/>
    <cellStyle name="Output 2 4 2" xfId="12304"/>
    <cellStyle name="Output 2 4 2 10" xfId="26587"/>
    <cellStyle name="Output 2 4 2 11" xfId="26588"/>
    <cellStyle name="Output 2 4 2 12" xfId="26586"/>
    <cellStyle name="Output 2 4 2 2" xfId="26589"/>
    <cellStyle name="Output 2 4 2 2 2" xfId="26590"/>
    <cellStyle name="Output 2 4 2 2 2 2" xfId="26591"/>
    <cellStyle name="Output 2 4 2 2 2 3" xfId="26592"/>
    <cellStyle name="Output 2 4 2 2 2 4" xfId="26593"/>
    <cellStyle name="Output 2 4 2 2 2 5" xfId="26594"/>
    <cellStyle name="Output 2 4 2 2 3" xfId="26595"/>
    <cellStyle name="Output 2 4 2 2 4" xfId="26596"/>
    <cellStyle name="Output 2 4 2 2 5" xfId="26597"/>
    <cellStyle name="Output 2 4 2 2 6" xfId="26598"/>
    <cellStyle name="Output 2 4 2 3" xfId="26599"/>
    <cellStyle name="Output 2 4 2 3 2" xfId="26600"/>
    <cellStyle name="Output 2 4 2 3 2 2" xfId="26601"/>
    <cellStyle name="Output 2 4 2 3 2 3" xfId="26602"/>
    <cellStyle name="Output 2 4 2 3 2 4" xfId="26603"/>
    <cellStyle name="Output 2 4 2 3 2 5" xfId="26604"/>
    <cellStyle name="Output 2 4 2 3 3" xfId="26605"/>
    <cellStyle name="Output 2 4 2 3 4" xfId="26606"/>
    <cellStyle name="Output 2 4 2 3 5" xfId="26607"/>
    <cellStyle name="Output 2 4 2 3 6" xfId="26608"/>
    <cellStyle name="Output 2 4 2 4" xfId="26609"/>
    <cellStyle name="Output 2 4 2 4 2" xfId="26610"/>
    <cellStyle name="Output 2 4 2 4 2 2" xfId="26611"/>
    <cellStyle name="Output 2 4 2 4 2 3" xfId="26612"/>
    <cellStyle name="Output 2 4 2 4 2 4" xfId="26613"/>
    <cellStyle name="Output 2 4 2 4 2 5" xfId="26614"/>
    <cellStyle name="Output 2 4 2 4 3" xfId="26615"/>
    <cellStyle name="Output 2 4 2 4 4" xfId="26616"/>
    <cellStyle name="Output 2 4 2 4 5" xfId="26617"/>
    <cellStyle name="Output 2 4 2 4 6" xfId="26618"/>
    <cellStyle name="Output 2 4 2 5" xfId="26619"/>
    <cellStyle name="Output 2 4 2 5 2" xfId="26620"/>
    <cellStyle name="Output 2 4 2 5 2 2" xfId="26621"/>
    <cellStyle name="Output 2 4 2 5 2 3" xfId="26622"/>
    <cellStyle name="Output 2 4 2 5 2 4" xfId="26623"/>
    <cellStyle name="Output 2 4 2 5 2 5" xfId="26624"/>
    <cellStyle name="Output 2 4 2 5 3" xfId="26625"/>
    <cellStyle name="Output 2 4 2 5 4" xfId="26626"/>
    <cellStyle name="Output 2 4 2 5 5" xfId="26627"/>
    <cellStyle name="Output 2 4 2 5 6" xfId="26628"/>
    <cellStyle name="Output 2 4 2 6" xfId="26629"/>
    <cellStyle name="Output 2 4 2 6 2" xfId="26630"/>
    <cellStyle name="Output 2 4 2 6 3" xfId="26631"/>
    <cellStyle name="Output 2 4 2 6 4" xfId="26632"/>
    <cellStyle name="Output 2 4 2 6 5" xfId="26633"/>
    <cellStyle name="Output 2 4 2 7" xfId="26634"/>
    <cellStyle name="Output 2 4 2 7 2" xfId="26635"/>
    <cellStyle name="Output 2 4 2 7 3" xfId="26636"/>
    <cellStyle name="Output 2 4 2 7 4" xfId="26637"/>
    <cellStyle name="Output 2 4 2 7 5" xfId="26638"/>
    <cellStyle name="Output 2 4 2 8" xfId="26639"/>
    <cellStyle name="Output 2 4 2 9" xfId="26640"/>
    <cellStyle name="Output 2 4 3" xfId="26641"/>
    <cellStyle name="Output 2 4 3 10" xfId="26642"/>
    <cellStyle name="Output 2 4 3 2" xfId="26643"/>
    <cellStyle name="Output 2 4 3 2 2" xfId="26644"/>
    <cellStyle name="Output 2 4 3 2 2 2" xfId="26645"/>
    <cellStyle name="Output 2 4 3 2 2 3" xfId="26646"/>
    <cellStyle name="Output 2 4 3 2 2 4" xfId="26647"/>
    <cellStyle name="Output 2 4 3 2 2 5" xfId="26648"/>
    <cellStyle name="Output 2 4 3 2 3" xfId="26649"/>
    <cellStyle name="Output 2 4 3 2 4" xfId="26650"/>
    <cellStyle name="Output 2 4 3 2 5" xfId="26651"/>
    <cellStyle name="Output 2 4 3 2 6" xfId="26652"/>
    <cellStyle name="Output 2 4 3 3" xfId="26653"/>
    <cellStyle name="Output 2 4 3 3 2" xfId="26654"/>
    <cellStyle name="Output 2 4 3 3 2 2" xfId="26655"/>
    <cellStyle name="Output 2 4 3 3 2 3" xfId="26656"/>
    <cellStyle name="Output 2 4 3 3 2 4" xfId="26657"/>
    <cellStyle name="Output 2 4 3 3 2 5" xfId="26658"/>
    <cellStyle name="Output 2 4 3 3 3" xfId="26659"/>
    <cellStyle name="Output 2 4 3 3 4" xfId="26660"/>
    <cellStyle name="Output 2 4 3 3 5" xfId="26661"/>
    <cellStyle name="Output 2 4 3 3 6" xfId="26662"/>
    <cellStyle name="Output 2 4 3 4" xfId="26663"/>
    <cellStyle name="Output 2 4 3 4 2" xfId="26664"/>
    <cellStyle name="Output 2 4 3 4 2 2" xfId="26665"/>
    <cellStyle name="Output 2 4 3 4 2 3" xfId="26666"/>
    <cellStyle name="Output 2 4 3 4 2 4" xfId="26667"/>
    <cellStyle name="Output 2 4 3 4 2 5" xfId="26668"/>
    <cellStyle name="Output 2 4 3 4 3" xfId="26669"/>
    <cellStyle name="Output 2 4 3 4 4" xfId="26670"/>
    <cellStyle name="Output 2 4 3 4 5" xfId="26671"/>
    <cellStyle name="Output 2 4 3 4 6" xfId="26672"/>
    <cellStyle name="Output 2 4 3 5" xfId="26673"/>
    <cellStyle name="Output 2 4 3 5 2" xfId="26674"/>
    <cellStyle name="Output 2 4 3 5 2 2" xfId="26675"/>
    <cellStyle name="Output 2 4 3 5 2 3" xfId="26676"/>
    <cellStyle name="Output 2 4 3 5 2 4" xfId="26677"/>
    <cellStyle name="Output 2 4 3 5 2 5" xfId="26678"/>
    <cellStyle name="Output 2 4 3 5 3" xfId="26679"/>
    <cellStyle name="Output 2 4 3 5 4" xfId="26680"/>
    <cellStyle name="Output 2 4 3 5 5" xfId="26681"/>
    <cellStyle name="Output 2 4 3 5 6" xfId="26682"/>
    <cellStyle name="Output 2 4 3 6" xfId="26683"/>
    <cellStyle name="Output 2 4 3 6 2" xfId="26684"/>
    <cellStyle name="Output 2 4 3 6 3" xfId="26685"/>
    <cellStyle name="Output 2 4 3 6 4" xfId="26686"/>
    <cellStyle name="Output 2 4 3 6 5" xfId="26687"/>
    <cellStyle name="Output 2 4 3 7" xfId="26688"/>
    <cellStyle name="Output 2 4 3 8" xfId="26689"/>
    <cellStyle name="Output 2 4 3 9" xfId="26690"/>
    <cellStyle name="Output 2 4 4" xfId="26691"/>
    <cellStyle name="Output 2 4 4 2" xfId="26692"/>
    <cellStyle name="Output 2 4 4 2 2" xfId="26693"/>
    <cellStyle name="Output 2 4 4 2 3" xfId="26694"/>
    <cellStyle name="Output 2 4 4 2 4" xfId="26695"/>
    <cellStyle name="Output 2 4 4 2 5" xfId="26696"/>
    <cellStyle name="Output 2 4 4 3" xfId="26697"/>
    <cellStyle name="Output 2 4 4 4" xfId="26698"/>
    <cellStyle name="Output 2 4 4 5" xfId="26699"/>
    <cellStyle name="Output 2 4 4 6" xfId="26700"/>
    <cellStyle name="Output 2 4 5" xfId="26701"/>
    <cellStyle name="Output 2 4 5 2" xfId="26702"/>
    <cellStyle name="Output 2 4 5 2 2" xfId="26703"/>
    <cellStyle name="Output 2 4 5 2 3" xfId="26704"/>
    <cellStyle name="Output 2 4 5 2 4" xfId="26705"/>
    <cellStyle name="Output 2 4 5 2 5" xfId="26706"/>
    <cellStyle name="Output 2 4 5 3" xfId="26707"/>
    <cellStyle name="Output 2 4 5 4" xfId="26708"/>
    <cellStyle name="Output 2 4 5 5" xfId="26709"/>
    <cellStyle name="Output 2 4 5 6" xfId="26710"/>
    <cellStyle name="Output 2 4 6" xfId="26711"/>
    <cellStyle name="Output 2 4 6 2" xfId="26712"/>
    <cellStyle name="Output 2 4 6 2 2" xfId="26713"/>
    <cellStyle name="Output 2 4 6 2 3" xfId="26714"/>
    <cellStyle name="Output 2 4 6 2 4" xfId="26715"/>
    <cellStyle name="Output 2 4 6 2 5" xfId="26716"/>
    <cellStyle name="Output 2 4 6 3" xfId="26717"/>
    <cellStyle name="Output 2 4 6 4" xfId="26718"/>
    <cellStyle name="Output 2 4 6 5" xfId="26719"/>
    <cellStyle name="Output 2 4 6 6" xfId="26720"/>
    <cellStyle name="Output 2 4 7" xfId="26721"/>
    <cellStyle name="Output 2 4 7 2" xfId="26722"/>
    <cellStyle name="Output 2 4 7 2 2" xfId="26723"/>
    <cellStyle name="Output 2 4 7 2 3" xfId="26724"/>
    <cellStyle name="Output 2 4 7 2 4" xfId="26725"/>
    <cellStyle name="Output 2 4 7 2 5" xfId="26726"/>
    <cellStyle name="Output 2 4 7 3" xfId="26727"/>
    <cellStyle name="Output 2 4 7 4" xfId="26728"/>
    <cellStyle name="Output 2 4 7 5" xfId="26729"/>
    <cellStyle name="Output 2 4 7 6" xfId="26730"/>
    <cellStyle name="Output 2 4 8" xfId="26731"/>
    <cellStyle name="Output 2 4 8 2" xfId="26732"/>
    <cellStyle name="Output 2 4 8 3" xfId="26733"/>
    <cellStyle name="Output 2 4 8 4" xfId="26734"/>
    <cellStyle name="Output 2 4 8 5" xfId="26735"/>
    <cellStyle name="Output 2 4 9" xfId="26736"/>
    <cellStyle name="Output 2 4 9 2" xfId="26737"/>
    <cellStyle name="Output 2 4 9 3" xfId="26738"/>
    <cellStyle name="Output 2 4 9 4" xfId="26739"/>
    <cellStyle name="Output 2 4 9 5" xfId="26740"/>
    <cellStyle name="Output 2 5" xfId="10213"/>
    <cellStyle name="Output 2 5 10" xfId="26742"/>
    <cellStyle name="Output 2 5 11" xfId="26743"/>
    <cellStyle name="Output 2 5 12" xfId="26744"/>
    <cellStyle name="Output 2 5 13" xfId="26745"/>
    <cellStyle name="Output 2 5 14" xfId="26741"/>
    <cellStyle name="Output 2 5 2" xfId="26746"/>
    <cellStyle name="Output 2 5 2 10" xfId="26747"/>
    <cellStyle name="Output 2 5 2 11" xfId="26748"/>
    <cellStyle name="Output 2 5 2 2" xfId="26749"/>
    <cellStyle name="Output 2 5 2 2 2" xfId="26750"/>
    <cellStyle name="Output 2 5 2 2 2 2" xfId="26751"/>
    <cellStyle name="Output 2 5 2 2 2 3" xfId="26752"/>
    <cellStyle name="Output 2 5 2 2 2 4" xfId="26753"/>
    <cellStyle name="Output 2 5 2 2 2 5" xfId="26754"/>
    <cellStyle name="Output 2 5 2 2 3" xfId="26755"/>
    <cellStyle name="Output 2 5 2 2 4" xfId="26756"/>
    <cellStyle name="Output 2 5 2 2 5" xfId="26757"/>
    <cellStyle name="Output 2 5 2 2 6" xfId="26758"/>
    <cellStyle name="Output 2 5 2 3" xfId="26759"/>
    <cellStyle name="Output 2 5 2 3 2" xfId="26760"/>
    <cellStyle name="Output 2 5 2 3 2 2" xfId="26761"/>
    <cellStyle name="Output 2 5 2 3 2 3" xfId="26762"/>
    <cellStyle name="Output 2 5 2 3 2 4" xfId="26763"/>
    <cellStyle name="Output 2 5 2 3 2 5" xfId="26764"/>
    <cellStyle name="Output 2 5 2 3 3" xfId="26765"/>
    <cellStyle name="Output 2 5 2 3 4" xfId="26766"/>
    <cellStyle name="Output 2 5 2 3 5" xfId="26767"/>
    <cellStyle name="Output 2 5 2 3 6" xfId="26768"/>
    <cellStyle name="Output 2 5 2 4" xfId="26769"/>
    <cellStyle name="Output 2 5 2 4 2" xfId="26770"/>
    <cellStyle name="Output 2 5 2 4 2 2" xfId="26771"/>
    <cellStyle name="Output 2 5 2 4 2 3" xfId="26772"/>
    <cellStyle name="Output 2 5 2 4 2 4" xfId="26773"/>
    <cellStyle name="Output 2 5 2 4 2 5" xfId="26774"/>
    <cellStyle name="Output 2 5 2 4 3" xfId="26775"/>
    <cellStyle name="Output 2 5 2 4 4" xfId="26776"/>
    <cellStyle name="Output 2 5 2 4 5" xfId="26777"/>
    <cellStyle name="Output 2 5 2 4 6" xfId="26778"/>
    <cellStyle name="Output 2 5 2 5" xfId="26779"/>
    <cellStyle name="Output 2 5 2 5 2" xfId="26780"/>
    <cellStyle name="Output 2 5 2 5 2 2" xfId="26781"/>
    <cellStyle name="Output 2 5 2 5 2 3" xfId="26782"/>
    <cellStyle name="Output 2 5 2 5 2 4" xfId="26783"/>
    <cellStyle name="Output 2 5 2 5 2 5" xfId="26784"/>
    <cellStyle name="Output 2 5 2 5 3" xfId="26785"/>
    <cellStyle name="Output 2 5 2 5 4" xfId="26786"/>
    <cellStyle name="Output 2 5 2 5 5" xfId="26787"/>
    <cellStyle name="Output 2 5 2 5 6" xfId="26788"/>
    <cellStyle name="Output 2 5 2 6" xfId="26789"/>
    <cellStyle name="Output 2 5 2 6 2" xfId="26790"/>
    <cellStyle name="Output 2 5 2 6 3" xfId="26791"/>
    <cellStyle name="Output 2 5 2 6 4" xfId="26792"/>
    <cellStyle name="Output 2 5 2 6 5" xfId="26793"/>
    <cellStyle name="Output 2 5 2 7" xfId="26794"/>
    <cellStyle name="Output 2 5 2 7 2" xfId="26795"/>
    <cellStyle name="Output 2 5 2 7 3" xfId="26796"/>
    <cellStyle name="Output 2 5 2 7 4" xfId="26797"/>
    <cellStyle name="Output 2 5 2 7 5" xfId="26798"/>
    <cellStyle name="Output 2 5 2 8" xfId="26799"/>
    <cellStyle name="Output 2 5 2 9" xfId="26800"/>
    <cellStyle name="Output 2 5 3" xfId="26801"/>
    <cellStyle name="Output 2 5 3 10" xfId="26802"/>
    <cellStyle name="Output 2 5 3 2" xfId="26803"/>
    <cellStyle name="Output 2 5 3 2 2" xfId="26804"/>
    <cellStyle name="Output 2 5 3 2 2 2" xfId="26805"/>
    <cellStyle name="Output 2 5 3 2 2 3" xfId="26806"/>
    <cellStyle name="Output 2 5 3 2 2 4" xfId="26807"/>
    <cellStyle name="Output 2 5 3 2 2 5" xfId="26808"/>
    <cellStyle name="Output 2 5 3 2 3" xfId="26809"/>
    <cellStyle name="Output 2 5 3 2 4" xfId="26810"/>
    <cellStyle name="Output 2 5 3 2 5" xfId="26811"/>
    <cellStyle name="Output 2 5 3 2 6" xfId="26812"/>
    <cellStyle name="Output 2 5 3 3" xfId="26813"/>
    <cellStyle name="Output 2 5 3 3 2" xfId="26814"/>
    <cellStyle name="Output 2 5 3 3 2 2" xfId="26815"/>
    <cellStyle name="Output 2 5 3 3 2 3" xfId="26816"/>
    <cellStyle name="Output 2 5 3 3 2 4" xfId="26817"/>
    <cellStyle name="Output 2 5 3 3 2 5" xfId="26818"/>
    <cellStyle name="Output 2 5 3 3 3" xfId="26819"/>
    <cellStyle name="Output 2 5 3 3 4" xfId="26820"/>
    <cellStyle name="Output 2 5 3 3 5" xfId="26821"/>
    <cellStyle name="Output 2 5 3 3 6" xfId="26822"/>
    <cellStyle name="Output 2 5 3 4" xfId="26823"/>
    <cellStyle name="Output 2 5 3 4 2" xfId="26824"/>
    <cellStyle name="Output 2 5 3 4 2 2" xfId="26825"/>
    <cellStyle name="Output 2 5 3 4 2 3" xfId="26826"/>
    <cellStyle name="Output 2 5 3 4 2 4" xfId="26827"/>
    <cellStyle name="Output 2 5 3 4 2 5" xfId="26828"/>
    <cellStyle name="Output 2 5 3 4 3" xfId="26829"/>
    <cellStyle name="Output 2 5 3 4 4" xfId="26830"/>
    <cellStyle name="Output 2 5 3 4 5" xfId="26831"/>
    <cellStyle name="Output 2 5 3 4 6" xfId="26832"/>
    <cellStyle name="Output 2 5 3 5" xfId="26833"/>
    <cellStyle name="Output 2 5 3 5 2" xfId="26834"/>
    <cellStyle name="Output 2 5 3 5 2 2" xfId="26835"/>
    <cellStyle name="Output 2 5 3 5 2 3" xfId="26836"/>
    <cellStyle name="Output 2 5 3 5 2 4" xfId="26837"/>
    <cellStyle name="Output 2 5 3 5 2 5" xfId="26838"/>
    <cellStyle name="Output 2 5 3 5 3" xfId="26839"/>
    <cellStyle name="Output 2 5 3 5 4" xfId="26840"/>
    <cellStyle name="Output 2 5 3 5 5" xfId="26841"/>
    <cellStyle name="Output 2 5 3 5 6" xfId="26842"/>
    <cellStyle name="Output 2 5 3 6" xfId="26843"/>
    <cellStyle name="Output 2 5 3 6 2" xfId="26844"/>
    <cellStyle name="Output 2 5 3 6 3" xfId="26845"/>
    <cellStyle name="Output 2 5 3 6 4" xfId="26846"/>
    <cellStyle name="Output 2 5 3 6 5" xfId="26847"/>
    <cellStyle name="Output 2 5 3 7" xfId="26848"/>
    <cellStyle name="Output 2 5 3 8" xfId="26849"/>
    <cellStyle name="Output 2 5 3 9" xfId="26850"/>
    <cellStyle name="Output 2 5 4" xfId="26851"/>
    <cellStyle name="Output 2 5 4 2" xfId="26852"/>
    <cellStyle name="Output 2 5 4 2 2" xfId="26853"/>
    <cellStyle name="Output 2 5 4 2 3" xfId="26854"/>
    <cellStyle name="Output 2 5 4 2 4" xfId="26855"/>
    <cellStyle name="Output 2 5 4 2 5" xfId="26856"/>
    <cellStyle name="Output 2 5 4 3" xfId="26857"/>
    <cellStyle name="Output 2 5 4 4" xfId="26858"/>
    <cellStyle name="Output 2 5 4 5" xfId="26859"/>
    <cellStyle name="Output 2 5 4 6" xfId="26860"/>
    <cellStyle name="Output 2 5 5" xfId="26861"/>
    <cellStyle name="Output 2 5 5 2" xfId="26862"/>
    <cellStyle name="Output 2 5 5 2 2" xfId="26863"/>
    <cellStyle name="Output 2 5 5 2 3" xfId="26864"/>
    <cellStyle name="Output 2 5 5 2 4" xfId="26865"/>
    <cellStyle name="Output 2 5 5 2 5" xfId="26866"/>
    <cellStyle name="Output 2 5 5 3" xfId="26867"/>
    <cellStyle name="Output 2 5 5 4" xfId="26868"/>
    <cellStyle name="Output 2 5 5 5" xfId="26869"/>
    <cellStyle name="Output 2 5 5 6" xfId="26870"/>
    <cellStyle name="Output 2 5 6" xfId="26871"/>
    <cellStyle name="Output 2 5 6 2" xfId="26872"/>
    <cellStyle name="Output 2 5 6 2 2" xfId="26873"/>
    <cellStyle name="Output 2 5 6 2 3" xfId="26874"/>
    <cellStyle name="Output 2 5 6 2 4" xfId="26875"/>
    <cellStyle name="Output 2 5 6 2 5" xfId="26876"/>
    <cellStyle name="Output 2 5 6 3" xfId="26877"/>
    <cellStyle name="Output 2 5 6 4" xfId="26878"/>
    <cellStyle name="Output 2 5 6 5" xfId="26879"/>
    <cellStyle name="Output 2 5 6 6" xfId="26880"/>
    <cellStyle name="Output 2 5 7" xfId="26881"/>
    <cellStyle name="Output 2 5 7 2" xfId="26882"/>
    <cellStyle name="Output 2 5 7 2 2" xfId="26883"/>
    <cellStyle name="Output 2 5 7 2 3" xfId="26884"/>
    <cellStyle name="Output 2 5 7 2 4" xfId="26885"/>
    <cellStyle name="Output 2 5 7 2 5" xfId="26886"/>
    <cellStyle name="Output 2 5 7 3" xfId="26887"/>
    <cellStyle name="Output 2 5 7 4" xfId="26888"/>
    <cellStyle name="Output 2 5 7 5" xfId="26889"/>
    <cellStyle name="Output 2 5 7 6" xfId="26890"/>
    <cellStyle name="Output 2 5 8" xfId="26891"/>
    <cellStyle name="Output 2 5 8 2" xfId="26892"/>
    <cellStyle name="Output 2 5 8 3" xfId="26893"/>
    <cellStyle name="Output 2 5 8 4" xfId="26894"/>
    <cellStyle name="Output 2 5 8 5" xfId="26895"/>
    <cellStyle name="Output 2 5 9" xfId="26896"/>
    <cellStyle name="Output 2 5 9 2" xfId="26897"/>
    <cellStyle name="Output 2 5 9 3" xfId="26898"/>
    <cellStyle name="Output 2 5 9 4" xfId="26899"/>
    <cellStyle name="Output 2 5 9 5" xfId="26900"/>
    <cellStyle name="Output 2 6" xfId="2127"/>
    <cellStyle name="Output 2 6 10" xfId="26902"/>
    <cellStyle name="Output 2 6 11" xfId="26903"/>
    <cellStyle name="Output 2 6 12" xfId="26904"/>
    <cellStyle name="Output 2 6 13" xfId="26905"/>
    <cellStyle name="Output 2 6 14" xfId="26901"/>
    <cellStyle name="Output 2 6 2" xfId="26906"/>
    <cellStyle name="Output 2 6 2 10" xfId="26907"/>
    <cellStyle name="Output 2 6 2 2" xfId="26908"/>
    <cellStyle name="Output 2 6 2 2 2" xfId="26909"/>
    <cellStyle name="Output 2 6 2 2 2 2" xfId="26910"/>
    <cellStyle name="Output 2 6 2 2 2 3" xfId="26911"/>
    <cellStyle name="Output 2 6 2 2 2 4" xfId="26912"/>
    <cellStyle name="Output 2 6 2 2 2 5" xfId="26913"/>
    <cellStyle name="Output 2 6 2 2 3" xfId="26914"/>
    <cellStyle name="Output 2 6 2 2 4" xfId="26915"/>
    <cellStyle name="Output 2 6 2 2 5" xfId="26916"/>
    <cellStyle name="Output 2 6 2 2 6" xfId="26917"/>
    <cellStyle name="Output 2 6 2 3" xfId="26918"/>
    <cellStyle name="Output 2 6 2 3 2" xfId="26919"/>
    <cellStyle name="Output 2 6 2 3 2 2" xfId="26920"/>
    <cellStyle name="Output 2 6 2 3 2 3" xfId="26921"/>
    <cellStyle name="Output 2 6 2 3 2 4" xfId="26922"/>
    <cellStyle name="Output 2 6 2 3 2 5" xfId="26923"/>
    <cellStyle name="Output 2 6 2 3 3" xfId="26924"/>
    <cellStyle name="Output 2 6 2 3 4" xfId="26925"/>
    <cellStyle name="Output 2 6 2 3 5" xfId="26926"/>
    <cellStyle name="Output 2 6 2 3 6" xfId="26927"/>
    <cellStyle name="Output 2 6 2 4" xfId="26928"/>
    <cellStyle name="Output 2 6 2 4 2" xfId="26929"/>
    <cellStyle name="Output 2 6 2 4 2 2" xfId="26930"/>
    <cellStyle name="Output 2 6 2 4 2 3" xfId="26931"/>
    <cellStyle name="Output 2 6 2 4 2 4" xfId="26932"/>
    <cellStyle name="Output 2 6 2 4 2 5" xfId="26933"/>
    <cellStyle name="Output 2 6 2 4 3" xfId="26934"/>
    <cellStyle name="Output 2 6 2 4 4" xfId="26935"/>
    <cellStyle name="Output 2 6 2 4 5" xfId="26936"/>
    <cellStyle name="Output 2 6 2 4 6" xfId="26937"/>
    <cellStyle name="Output 2 6 2 5" xfId="26938"/>
    <cellStyle name="Output 2 6 2 5 2" xfId="26939"/>
    <cellStyle name="Output 2 6 2 5 2 2" xfId="26940"/>
    <cellStyle name="Output 2 6 2 5 2 3" xfId="26941"/>
    <cellStyle name="Output 2 6 2 5 2 4" xfId="26942"/>
    <cellStyle name="Output 2 6 2 5 2 5" xfId="26943"/>
    <cellStyle name="Output 2 6 2 5 3" xfId="26944"/>
    <cellStyle name="Output 2 6 2 5 4" xfId="26945"/>
    <cellStyle name="Output 2 6 2 5 5" xfId="26946"/>
    <cellStyle name="Output 2 6 2 5 6" xfId="26947"/>
    <cellStyle name="Output 2 6 2 6" xfId="26948"/>
    <cellStyle name="Output 2 6 2 6 2" xfId="26949"/>
    <cellStyle name="Output 2 6 2 6 3" xfId="26950"/>
    <cellStyle name="Output 2 6 2 6 4" xfId="26951"/>
    <cellStyle name="Output 2 6 2 6 5" xfId="26952"/>
    <cellStyle name="Output 2 6 2 7" xfId="26953"/>
    <cellStyle name="Output 2 6 2 8" xfId="26954"/>
    <cellStyle name="Output 2 6 2 9" xfId="26955"/>
    <cellStyle name="Output 2 6 3" xfId="26956"/>
    <cellStyle name="Output 2 6 3 10" xfId="26957"/>
    <cellStyle name="Output 2 6 3 2" xfId="26958"/>
    <cellStyle name="Output 2 6 3 2 2" xfId="26959"/>
    <cellStyle name="Output 2 6 3 2 2 2" xfId="26960"/>
    <cellStyle name="Output 2 6 3 2 2 3" xfId="26961"/>
    <cellStyle name="Output 2 6 3 2 2 4" xfId="26962"/>
    <cellStyle name="Output 2 6 3 2 2 5" xfId="26963"/>
    <cellStyle name="Output 2 6 3 2 3" xfId="26964"/>
    <cellStyle name="Output 2 6 3 2 4" xfId="26965"/>
    <cellStyle name="Output 2 6 3 2 5" xfId="26966"/>
    <cellStyle name="Output 2 6 3 2 6" xfId="26967"/>
    <cellStyle name="Output 2 6 3 3" xfId="26968"/>
    <cellStyle name="Output 2 6 3 3 2" xfId="26969"/>
    <cellStyle name="Output 2 6 3 3 2 2" xfId="26970"/>
    <cellStyle name="Output 2 6 3 3 2 3" xfId="26971"/>
    <cellStyle name="Output 2 6 3 3 2 4" xfId="26972"/>
    <cellStyle name="Output 2 6 3 3 2 5" xfId="26973"/>
    <cellStyle name="Output 2 6 3 3 3" xfId="26974"/>
    <cellStyle name="Output 2 6 3 3 4" xfId="26975"/>
    <cellStyle name="Output 2 6 3 3 5" xfId="26976"/>
    <cellStyle name="Output 2 6 3 3 6" xfId="26977"/>
    <cellStyle name="Output 2 6 3 4" xfId="26978"/>
    <cellStyle name="Output 2 6 3 4 2" xfId="26979"/>
    <cellStyle name="Output 2 6 3 4 2 2" xfId="26980"/>
    <cellStyle name="Output 2 6 3 4 2 3" xfId="26981"/>
    <cellStyle name="Output 2 6 3 4 2 4" xfId="26982"/>
    <cellStyle name="Output 2 6 3 4 2 5" xfId="26983"/>
    <cellStyle name="Output 2 6 3 4 3" xfId="26984"/>
    <cellStyle name="Output 2 6 3 4 4" xfId="26985"/>
    <cellStyle name="Output 2 6 3 4 5" xfId="26986"/>
    <cellStyle name="Output 2 6 3 4 6" xfId="26987"/>
    <cellStyle name="Output 2 6 3 5" xfId="26988"/>
    <cellStyle name="Output 2 6 3 5 2" xfId="26989"/>
    <cellStyle name="Output 2 6 3 5 2 2" xfId="26990"/>
    <cellStyle name="Output 2 6 3 5 2 3" xfId="26991"/>
    <cellStyle name="Output 2 6 3 5 2 4" xfId="26992"/>
    <cellStyle name="Output 2 6 3 5 2 5" xfId="26993"/>
    <cellStyle name="Output 2 6 3 5 3" xfId="26994"/>
    <cellStyle name="Output 2 6 3 5 4" xfId="26995"/>
    <cellStyle name="Output 2 6 3 5 5" xfId="26996"/>
    <cellStyle name="Output 2 6 3 5 6" xfId="26997"/>
    <cellStyle name="Output 2 6 3 6" xfId="26998"/>
    <cellStyle name="Output 2 6 3 6 2" xfId="26999"/>
    <cellStyle name="Output 2 6 3 6 3" xfId="27000"/>
    <cellStyle name="Output 2 6 3 6 4" xfId="27001"/>
    <cellStyle name="Output 2 6 3 6 5" xfId="27002"/>
    <cellStyle name="Output 2 6 3 7" xfId="27003"/>
    <cellStyle name="Output 2 6 3 8" xfId="27004"/>
    <cellStyle name="Output 2 6 3 9" xfId="27005"/>
    <cellStyle name="Output 2 6 4" xfId="27006"/>
    <cellStyle name="Output 2 6 4 2" xfId="27007"/>
    <cellStyle name="Output 2 6 4 2 2" xfId="27008"/>
    <cellStyle name="Output 2 6 4 2 3" xfId="27009"/>
    <cellStyle name="Output 2 6 4 2 4" xfId="27010"/>
    <cellStyle name="Output 2 6 4 2 5" xfId="27011"/>
    <cellStyle name="Output 2 6 4 3" xfId="27012"/>
    <cellStyle name="Output 2 6 4 4" xfId="27013"/>
    <cellStyle name="Output 2 6 4 5" xfId="27014"/>
    <cellStyle name="Output 2 6 4 6" xfId="27015"/>
    <cellStyle name="Output 2 6 5" xfId="27016"/>
    <cellStyle name="Output 2 6 5 2" xfId="27017"/>
    <cellStyle name="Output 2 6 5 2 2" xfId="27018"/>
    <cellStyle name="Output 2 6 5 2 3" xfId="27019"/>
    <cellStyle name="Output 2 6 5 2 4" xfId="27020"/>
    <cellStyle name="Output 2 6 5 2 5" xfId="27021"/>
    <cellStyle name="Output 2 6 5 3" xfId="27022"/>
    <cellStyle name="Output 2 6 5 4" xfId="27023"/>
    <cellStyle name="Output 2 6 5 5" xfId="27024"/>
    <cellStyle name="Output 2 6 5 6" xfId="27025"/>
    <cellStyle name="Output 2 6 6" xfId="27026"/>
    <cellStyle name="Output 2 6 6 2" xfId="27027"/>
    <cellStyle name="Output 2 6 6 2 2" xfId="27028"/>
    <cellStyle name="Output 2 6 6 2 3" xfId="27029"/>
    <cellStyle name="Output 2 6 6 2 4" xfId="27030"/>
    <cellStyle name="Output 2 6 6 2 5" xfId="27031"/>
    <cellStyle name="Output 2 6 6 3" xfId="27032"/>
    <cellStyle name="Output 2 6 6 4" xfId="27033"/>
    <cellStyle name="Output 2 6 6 5" xfId="27034"/>
    <cellStyle name="Output 2 6 6 6" xfId="27035"/>
    <cellStyle name="Output 2 6 7" xfId="27036"/>
    <cellStyle name="Output 2 6 7 2" xfId="27037"/>
    <cellStyle name="Output 2 6 7 2 2" xfId="27038"/>
    <cellStyle name="Output 2 6 7 2 3" xfId="27039"/>
    <cellStyle name="Output 2 6 7 2 4" xfId="27040"/>
    <cellStyle name="Output 2 6 7 2 5" xfId="27041"/>
    <cellStyle name="Output 2 6 7 3" xfId="27042"/>
    <cellStyle name="Output 2 6 7 4" xfId="27043"/>
    <cellStyle name="Output 2 6 7 5" xfId="27044"/>
    <cellStyle name="Output 2 6 7 6" xfId="27045"/>
    <cellStyle name="Output 2 6 8" xfId="27046"/>
    <cellStyle name="Output 2 6 8 2" xfId="27047"/>
    <cellStyle name="Output 2 6 8 3" xfId="27048"/>
    <cellStyle name="Output 2 6 8 4" xfId="27049"/>
    <cellStyle name="Output 2 6 8 5" xfId="27050"/>
    <cellStyle name="Output 2 6 9" xfId="27051"/>
    <cellStyle name="Output 2 6 9 2" xfId="27052"/>
    <cellStyle name="Output 2 6 9 3" xfId="27053"/>
    <cellStyle name="Output 2 6 9 4" xfId="27054"/>
    <cellStyle name="Output 2 6 9 5" xfId="27055"/>
    <cellStyle name="Output 2 7" xfId="27056"/>
    <cellStyle name="Output 2 7 10" xfId="27057"/>
    <cellStyle name="Output 2 7 2" xfId="27058"/>
    <cellStyle name="Output 2 7 2 2" xfId="27059"/>
    <cellStyle name="Output 2 7 2 2 2" xfId="27060"/>
    <cellStyle name="Output 2 7 2 2 3" xfId="27061"/>
    <cellStyle name="Output 2 7 2 2 4" xfId="27062"/>
    <cellStyle name="Output 2 7 2 2 5" xfId="27063"/>
    <cellStyle name="Output 2 7 2 3" xfId="27064"/>
    <cellStyle name="Output 2 7 2 4" xfId="27065"/>
    <cellStyle name="Output 2 7 2 5" xfId="27066"/>
    <cellStyle name="Output 2 7 2 6" xfId="27067"/>
    <cellStyle name="Output 2 7 3" xfId="27068"/>
    <cellStyle name="Output 2 7 3 2" xfId="27069"/>
    <cellStyle name="Output 2 7 3 2 2" xfId="27070"/>
    <cellStyle name="Output 2 7 3 2 3" xfId="27071"/>
    <cellStyle name="Output 2 7 3 2 4" xfId="27072"/>
    <cellStyle name="Output 2 7 3 2 5" xfId="27073"/>
    <cellStyle name="Output 2 7 3 3" xfId="27074"/>
    <cellStyle name="Output 2 7 3 4" xfId="27075"/>
    <cellStyle name="Output 2 7 3 5" xfId="27076"/>
    <cellStyle name="Output 2 7 3 6" xfId="27077"/>
    <cellStyle name="Output 2 7 4" xfId="27078"/>
    <cellStyle name="Output 2 7 4 2" xfId="27079"/>
    <cellStyle name="Output 2 7 4 2 2" xfId="27080"/>
    <cellStyle name="Output 2 7 4 2 3" xfId="27081"/>
    <cellStyle name="Output 2 7 4 2 4" xfId="27082"/>
    <cellStyle name="Output 2 7 4 2 5" xfId="27083"/>
    <cellStyle name="Output 2 7 4 3" xfId="27084"/>
    <cellStyle name="Output 2 7 4 4" xfId="27085"/>
    <cellStyle name="Output 2 7 4 5" xfId="27086"/>
    <cellStyle name="Output 2 7 4 6" xfId="27087"/>
    <cellStyle name="Output 2 7 5" xfId="27088"/>
    <cellStyle name="Output 2 7 5 2" xfId="27089"/>
    <cellStyle name="Output 2 7 5 2 2" xfId="27090"/>
    <cellStyle name="Output 2 7 5 2 3" xfId="27091"/>
    <cellStyle name="Output 2 7 5 2 4" xfId="27092"/>
    <cellStyle name="Output 2 7 5 2 5" xfId="27093"/>
    <cellStyle name="Output 2 7 5 3" xfId="27094"/>
    <cellStyle name="Output 2 7 5 4" xfId="27095"/>
    <cellStyle name="Output 2 7 5 5" xfId="27096"/>
    <cellStyle name="Output 2 7 5 6" xfId="27097"/>
    <cellStyle name="Output 2 7 6" xfId="27098"/>
    <cellStyle name="Output 2 7 6 2" xfId="27099"/>
    <cellStyle name="Output 2 7 6 3" xfId="27100"/>
    <cellStyle name="Output 2 7 6 4" xfId="27101"/>
    <cellStyle name="Output 2 7 6 5" xfId="27102"/>
    <cellStyle name="Output 2 7 7" xfId="27103"/>
    <cellStyle name="Output 2 7 8" xfId="27104"/>
    <cellStyle name="Output 2 7 9" xfId="27105"/>
    <cellStyle name="Output 2 8" xfId="27106"/>
    <cellStyle name="Output 2 8 10" xfId="27107"/>
    <cellStyle name="Output 2 8 2" xfId="27108"/>
    <cellStyle name="Output 2 8 2 2" xfId="27109"/>
    <cellStyle name="Output 2 8 2 2 2" xfId="27110"/>
    <cellStyle name="Output 2 8 2 2 3" xfId="27111"/>
    <cellStyle name="Output 2 8 2 2 4" xfId="27112"/>
    <cellStyle name="Output 2 8 2 2 5" xfId="27113"/>
    <cellStyle name="Output 2 8 2 3" xfId="27114"/>
    <cellStyle name="Output 2 8 2 4" xfId="27115"/>
    <cellStyle name="Output 2 8 2 5" xfId="27116"/>
    <cellStyle name="Output 2 8 2 6" xfId="27117"/>
    <cellStyle name="Output 2 8 3" xfId="27118"/>
    <cellStyle name="Output 2 8 3 2" xfId="27119"/>
    <cellStyle name="Output 2 8 3 2 2" xfId="27120"/>
    <cellStyle name="Output 2 8 3 2 3" xfId="27121"/>
    <cellStyle name="Output 2 8 3 2 4" xfId="27122"/>
    <cellStyle name="Output 2 8 3 2 5" xfId="27123"/>
    <cellStyle name="Output 2 8 3 3" xfId="27124"/>
    <cellStyle name="Output 2 8 3 4" xfId="27125"/>
    <cellStyle name="Output 2 8 3 5" xfId="27126"/>
    <cellStyle name="Output 2 8 3 6" xfId="27127"/>
    <cellStyle name="Output 2 8 4" xfId="27128"/>
    <cellStyle name="Output 2 8 4 2" xfId="27129"/>
    <cellStyle name="Output 2 8 4 2 2" xfId="27130"/>
    <cellStyle name="Output 2 8 4 2 3" xfId="27131"/>
    <cellStyle name="Output 2 8 4 2 4" xfId="27132"/>
    <cellStyle name="Output 2 8 4 2 5" xfId="27133"/>
    <cellStyle name="Output 2 8 4 3" xfId="27134"/>
    <cellStyle name="Output 2 8 4 4" xfId="27135"/>
    <cellStyle name="Output 2 8 4 5" xfId="27136"/>
    <cellStyle name="Output 2 8 4 6" xfId="27137"/>
    <cellStyle name="Output 2 8 5" xfId="27138"/>
    <cellStyle name="Output 2 8 5 2" xfId="27139"/>
    <cellStyle name="Output 2 8 5 2 2" xfId="27140"/>
    <cellStyle name="Output 2 8 5 2 3" xfId="27141"/>
    <cellStyle name="Output 2 8 5 2 4" xfId="27142"/>
    <cellStyle name="Output 2 8 5 2 5" xfId="27143"/>
    <cellStyle name="Output 2 8 5 3" xfId="27144"/>
    <cellStyle name="Output 2 8 5 4" xfId="27145"/>
    <cellStyle name="Output 2 8 5 5" xfId="27146"/>
    <cellStyle name="Output 2 8 5 6" xfId="27147"/>
    <cellStyle name="Output 2 8 6" xfId="27148"/>
    <cellStyle name="Output 2 8 6 2" xfId="27149"/>
    <cellStyle name="Output 2 8 6 3" xfId="27150"/>
    <cellStyle name="Output 2 8 6 4" xfId="27151"/>
    <cellStyle name="Output 2 8 6 5" xfId="27152"/>
    <cellStyle name="Output 2 8 7" xfId="27153"/>
    <cellStyle name="Output 2 8 8" xfId="27154"/>
    <cellStyle name="Output 2 8 9" xfId="27155"/>
    <cellStyle name="Output 2 9" xfId="27156"/>
    <cellStyle name="Output 2 9 2" xfId="27157"/>
    <cellStyle name="Output 2 9 2 2" xfId="27158"/>
    <cellStyle name="Output 2 9 2 3" xfId="27159"/>
    <cellStyle name="Output 2 9 2 4" xfId="27160"/>
    <cellStyle name="Output 2 9 2 5" xfId="27161"/>
    <cellStyle name="Output 2 9 3" xfId="27162"/>
    <cellStyle name="Output 2 9 4" xfId="27163"/>
    <cellStyle name="Output 2 9 5" xfId="27164"/>
    <cellStyle name="Output 2 9 6" xfId="27165"/>
    <cellStyle name="Output 20" xfId="5237"/>
    <cellStyle name="Output 21" xfId="5238"/>
    <cellStyle name="Output 22" xfId="5239"/>
    <cellStyle name="Output 23" xfId="5240"/>
    <cellStyle name="Output 24" xfId="5241"/>
    <cellStyle name="Output 25" xfId="5242"/>
    <cellStyle name="Output 26" xfId="5243"/>
    <cellStyle name="Output 27" xfId="5244"/>
    <cellStyle name="Output 28" xfId="5245"/>
    <cellStyle name="Output 29" xfId="5246"/>
    <cellStyle name="Output 3" xfId="5247"/>
    <cellStyle name="Output 30" xfId="5248"/>
    <cellStyle name="Output 31" xfId="5249"/>
    <cellStyle name="Output 32" xfId="5250"/>
    <cellStyle name="Output 33" xfId="5251"/>
    <cellStyle name="Output 34" xfId="5252"/>
    <cellStyle name="Output 35" xfId="5253"/>
    <cellStyle name="Output 36" xfId="5254"/>
    <cellStyle name="Output 37" xfId="5255"/>
    <cellStyle name="Output 38" xfId="5256"/>
    <cellStyle name="Output 39" xfId="5257"/>
    <cellStyle name="Output 4" xfId="5258"/>
    <cellStyle name="Output 40" xfId="5259"/>
    <cellStyle name="Output 41" xfId="5260"/>
    <cellStyle name="Output 42" xfId="5261"/>
    <cellStyle name="Output 43" xfId="5262"/>
    <cellStyle name="Output 44" xfId="5263"/>
    <cellStyle name="Output 45" xfId="5264"/>
    <cellStyle name="Output 46" xfId="5265"/>
    <cellStyle name="Output 47" xfId="5266"/>
    <cellStyle name="Output 48" xfId="5267"/>
    <cellStyle name="Output 48 2" xfId="6236"/>
    <cellStyle name="Output 48 2 2" xfId="10753"/>
    <cellStyle name="Output 48 3" xfId="6099"/>
    <cellStyle name="Output 48 3 2" xfId="10616"/>
    <cellStyle name="Output 48 4" xfId="6749"/>
    <cellStyle name="Output 48 4 2" xfId="11266"/>
    <cellStyle name="Output 48 5" xfId="6003"/>
    <cellStyle name="Output 48 5 2" xfId="10520"/>
    <cellStyle name="Output 48 6" xfId="7448"/>
    <cellStyle name="Output 48 6 2" xfId="11965"/>
    <cellStyle name="Output 48 7" xfId="7457"/>
    <cellStyle name="Output 48 7 2" xfId="11974"/>
    <cellStyle name="Output 48 8" xfId="9295"/>
    <cellStyle name="Output 48 8 2" xfId="12318"/>
    <cellStyle name="Output 48 9" xfId="10273"/>
    <cellStyle name="Output 49" xfId="5268"/>
    <cellStyle name="Output 49 2" xfId="6237"/>
    <cellStyle name="Output 49 2 2" xfId="10754"/>
    <cellStyle name="Output 49 3" xfId="6100"/>
    <cellStyle name="Output 49 3 2" xfId="10617"/>
    <cellStyle name="Output 49 4" xfId="6080"/>
    <cellStyle name="Output 49 4 2" xfId="10597"/>
    <cellStyle name="Output 49 5" xfId="6002"/>
    <cellStyle name="Output 49 5 2" xfId="10519"/>
    <cellStyle name="Output 49 6" xfId="7447"/>
    <cellStyle name="Output 49 6 2" xfId="11964"/>
    <cellStyle name="Output 49 7" xfId="7456"/>
    <cellStyle name="Output 49 7 2" xfId="11973"/>
    <cellStyle name="Output 49 8" xfId="9296"/>
    <cellStyle name="Output 49 8 2" xfId="12319"/>
    <cellStyle name="Output 49 9" xfId="10274"/>
    <cellStyle name="Output 5" xfId="5269"/>
    <cellStyle name="Output 50" xfId="5270"/>
    <cellStyle name="Output 50 2" xfId="6239"/>
    <cellStyle name="Output 50 2 2" xfId="10756"/>
    <cellStyle name="Output 50 3" xfId="6101"/>
    <cellStyle name="Output 50 3 2" xfId="10618"/>
    <cellStyle name="Output 50 4" xfId="6081"/>
    <cellStyle name="Output 50 4 2" xfId="10598"/>
    <cellStyle name="Output 50 5" xfId="6001"/>
    <cellStyle name="Output 50 5 2" xfId="10518"/>
    <cellStyle name="Output 50 6" xfId="7446"/>
    <cellStyle name="Output 50 6 2" xfId="11963"/>
    <cellStyle name="Output 50 7" xfId="7455"/>
    <cellStyle name="Output 50 7 2" xfId="11972"/>
    <cellStyle name="Output 50 8" xfId="9297"/>
    <cellStyle name="Output 50 8 2" xfId="12320"/>
    <cellStyle name="Output 50 9" xfId="10275"/>
    <cellStyle name="Output 51" xfId="5271"/>
    <cellStyle name="Output 51 2" xfId="6240"/>
    <cellStyle name="Output 51 2 2" xfId="10757"/>
    <cellStyle name="Output 51 3" xfId="6102"/>
    <cellStyle name="Output 51 3 2" xfId="10619"/>
    <cellStyle name="Output 51 4" xfId="6082"/>
    <cellStyle name="Output 51 4 2" xfId="10599"/>
    <cellStyle name="Output 51 5" xfId="6761"/>
    <cellStyle name="Output 51 5 2" xfId="11278"/>
    <cellStyle name="Output 51 6" xfId="7445"/>
    <cellStyle name="Output 51 6 2" xfId="11962"/>
    <cellStyle name="Output 51 7" xfId="7454"/>
    <cellStyle name="Output 51 7 2" xfId="11971"/>
    <cellStyle name="Output 51 8" xfId="9298"/>
    <cellStyle name="Output 51 8 2" xfId="12321"/>
    <cellStyle name="Output 51 9" xfId="10276"/>
    <cellStyle name="Output 52" xfId="5272"/>
    <cellStyle name="Output 52 2" xfId="6241"/>
    <cellStyle name="Output 52 2 2" xfId="10758"/>
    <cellStyle name="Output 52 3" xfId="6103"/>
    <cellStyle name="Output 52 3 2" xfId="10620"/>
    <cellStyle name="Output 52 4" xfId="6083"/>
    <cellStyle name="Output 52 4 2" xfId="10600"/>
    <cellStyle name="Output 52 5" xfId="6762"/>
    <cellStyle name="Output 52 5 2" xfId="11279"/>
    <cellStyle name="Output 52 6" xfId="7444"/>
    <cellStyle name="Output 52 6 2" xfId="11961"/>
    <cellStyle name="Output 52 7" xfId="7453"/>
    <cellStyle name="Output 52 7 2" xfId="11970"/>
    <cellStyle name="Output 52 8" xfId="9299"/>
    <cellStyle name="Output 52 8 2" xfId="12322"/>
    <cellStyle name="Output 52 9" xfId="10277"/>
    <cellStyle name="Output 53" xfId="5273"/>
    <cellStyle name="Output 53 2" xfId="6242"/>
    <cellStyle name="Output 53 2 2" xfId="10759"/>
    <cellStyle name="Output 53 3" xfId="6104"/>
    <cellStyle name="Output 53 3 2" xfId="10621"/>
    <cellStyle name="Output 53 4" xfId="6753"/>
    <cellStyle name="Output 53 4 2" xfId="11270"/>
    <cellStyle name="Output 53 5" xfId="6763"/>
    <cellStyle name="Output 53 5 2" xfId="11280"/>
    <cellStyle name="Output 53 6" xfId="7443"/>
    <cellStyle name="Output 53 6 2" xfId="11960"/>
    <cellStyle name="Output 53 7" xfId="7452"/>
    <cellStyle name="Output 53 7 2" xfId="11969"/>
    <cellStyle name="Output 53 8" xfId="9300"/>
    <cellStyle name="Output 53 8 2" xfId="12323"/>
    <cellStyle name="Output 53 9" xfId="10278"/>
    <cellStyle name="Output 54" xfId="5274"/>
    <cellStyle name="Output 54 2" xfId="6243"/>
    <cellStyle name="Output 54 2 2" xfId="10760"/>
    <cellStyle name="Output 54 3" xfId="6105"/>
    <cellStyle name="Output 54 3 2" xfId="10622"/>
    <cellStyle name="Output 54 4" xfId="6752"/>
    <cellStyle name="Output 54 4 2" xfId="11269"/>
    <cellStyle name="Output 54 5" xfId="6764"/>
    <cellStyle name="Output 54 5 2" xfId="11281"/>
    <cellStyle name="Output 54 6" xfId="7442"/>
    <cellStyle name="Output 54 6 2" xfId="11959"/>
    <cellStyle name="Output 54 7" xfId="7451"/>
    <cellStyle name="Output 54 7 2" xfId="11968"/>
    <cellStyle name="Output 54 8" xfId="9301"/>
    <cellStyle name="Output 54 8 2" xfId="12324"/>
    <cellStyle name="Output 54 9" xfId="10279"/>
    <cellStyle name="Output 55" xfId="5275"/>
    <cellStyle name="Output 55 2" xfId="6244"/>
    <cellStyle name="Output 55 2 2" xfId="10761"/>
    <cellStyle name="Output 55 3" xfId="6106"/>
    <cellStyle name="Output 55 3 2" xfId="10623"/>
    <cellStyle name="Output 55 4" xfId="6084"/>
    <cellStyle name="Output 55 4 2" xfId="10601"/>
    <cellStyle name="Output 55 5" xfId="6765"/>
    <cellStyle name="Output 55 5 2" xfId="11282"/>
    <cellStyle name="Output 55 6" xfId="7441"/>
    <cellStyle name="Output 55 6 2" xfId="11958"/>
    <cellStyle name="Output 55 7" xfId="7450"/>
    <cellStyle name="Output 55 7 2" xfId="11967"/>
    <cellStyle name="Output 55 8" xfId="9302"/>
    <cellStyle name="Output 55 8 2" xfId="12325"/>
    <cellStyle name="Output 55 9" xfId="10280"/>
    <cellStyle name="Output 56" xfId="8404"/>
    <cellStyle name="Output 56 2" xfId="9303"/>
    <cellStyle name="Output 56 2 2" xfId="12326"/>
    <cellStyle name="Output 56 3" xfId="12046"/>
    <cellStyle name="Output 57" xfId="8405"/>
    <cellStyle name="Output 57 2" xfId="9304"/>
    <cellStyle name="Output 57 2 2" xfId="12327"/>
    <cellStyle name="Output 57 3" xfId="12047"/>
    <cellStyle name="Output 58" xfId="8406"/>
    <cellStyle name="Output 58 2" xfId="9305"/>
    <cellStyle name="Output 58 2 2" xfId="12328"/>
    <cellStyle name="Output 58 3" xfId="12048"/>
    <cellStyle name="Output 59" xfId="8407"/>
    <cellStyle name="Output 59 2" xfId="9306"/>
    <cellStyle name="Output 59 2 2" xfId="12329"/>
    <cellStyle name="Output 59 3" xfId="12049"/>
    <cellStyle name="Output 6" xfId="5276"/>
    <cellStyle name="Output 60" xfId="8408"/>
    <cellStyle name="Output 60 2" xfId="9307"/>
    <cellStyle name="Output 60 2 2" xfId="12330"/>
    <cellStyle name="Output 60 3" xfId="12050"/>
    <cellStyle name="Output 61" xfId="8409"/>
    <cellStyle name="Output 61 2" xfId="9308"/>
    <cellStyle name="Output 61 2 2" xfId="12331"/>
    <cellStyle name="Output 61 3" xfId="12051"/>
    <cellStyle name="Output 62" xfId="8410"/>
    <cellStyle name="Output 62 2" xfId="9309"/>
    <cellStyle name="Output 62 2 2" xfId="12332"/>
    <cellStyle name="Output 62 3" xfId="12052"/>
    <cellStyle name="Output 63" xfId="8411"/>
    <cellStyle name="Output 63 2" xfId="9310"/>
    <cellStyle name="Output 63 2 2" xfId="12333"/>
    <cellStyle name="Output 63 3" xfId="12053"/>
    <cellStyle name="Output 7" xfId="5277"/>
    <cellStyle name="Output 8" xfId="5278"/>
    <cellStyle name="Output 9" xfId="5279"/>
    <cellStyle name="Output light" xfId="2190"/>
    <cellStyle name="p" xfId="27166"/>
    <cellStyle name="Page Number" xfId="27167"/>
    <cellStyle name="Page1" xfId="27168"/>
    <cellStyle name="pb_table_format_bottomonly" xfId="27169"/>
    <cellStyle name="Perc" xfId="27170"/>
    <cellStyle name="Percent" xfId="2012" builtinId="5"/>
    <cellStyle name="Percent (0.00)" xfId="27171"/>
    <cellStyle name="Percent [2]" xfId="2267"/>
    <cellStyle name="Percent [2] 2" xfId="27172"/>
    <cellStyle name="Percent [2] U" xfId="27173"/>
    <cellStyle name="Percent [2]_Book3 Chart 1" xfId="27174"/>
    <cellStyle name="Percent 10" xfId="27175"/>
    <cellStyle name="Percent 10 2" xfId="27176"/>
    <cellStyle name="Percent 10 2 2" xfId="27177"/>
    <cellStyle name="Percent 10 2 2 2" xfId="27178"/>
    <cellStyle name="Percent 10 2 3" xfId="27179"/>
    <cellStyle name="Percent 10 3" xfId="27180"/>
    <cellStyle name="Percent 10 3 2" xfId="27181"/>
    <cellStyle name="Percent 10 4" xfId="27182"/>
    <cellStyle name="Percent 11" xfId="27183"/>
    <cellStyle name="Percent 12" xfId="27184"/>
    <cellStyle name="Percent 13" xfId="27185"/>
    <cellStyle name="Percent 14" xfId="27186"/>
    <cellStyle name="Percent 15" xfId="27187"/>
    <cellStyle name="Percent 16" xfId="32979"/>
    <cellStyle name="Percent 17" xfId="33007"/>
    <cellStyle name="Percent 2" xfId="965"/>
    <cellStyle name="Percent 2 10" xfId="8412"/>
    <cellStyle name="Percent 2 10 2" xfId="27189"/>
    <cellStyle name="Percent 2 10 3" xfId="27188"/>
    <cellStyle name="Percent 2 11" xfId="8413"/>
    <cellStyle name="Percent 2 11 2" xfId="27190"/>
    <cellStyle name="Percent 2 12" xfId="8414"/>
    <cellStyle name="Percent 2 13" xfId="8415"/>
    <cellStyle name="Percent 2 14" xfId="8416"/>
    <cellStyle name="Percent 2 15" xfId="8417"/>
    <cellStyle name="Percent 2 16" xfId="12661"/>
    <cellStyle name="Percent 2 17" xfId="2150"/>
    <cellStyle name="Percent 2 2" xfId="966"/>
    <cellStyle name="Percent 2 2 10" xfId="5281"/>
    <cellStyle name="Percent 2 2 10 2" xfId="5282"/>
    <cellStyle name="Percent 2 2 10 2 2" xfId="5283"/>
    <cellStyle name="Percent 2 2 11" xfId="5284"/>
    <cellStyle name="Percent 2 2 11 2" xfId="9312"/>
    <cellStyle name="Percent 2 2 12" xfId="5285"/>
    <cellStyle name="Percent 2 2 13" xfId="5286"/>
    <cellStyle name="Percent 2 2 14" xfId="5287"/>
    <cellStyle name="Percent 2 2 15" xfId="5288"/>
    <cellStyle name="Percent 2 2 16" xfId="5289"/>
    <cellStyle name="Percent 2 2 17" xfId="5290"/>
    <cellStyle name="Percent 2 2 18" xfId="5280"/>
    <cellStyle name="Percent 2 2 19" xfId="9311"/>
    <cellStyle name="Percent 2 2 2" xfId="967"/>
    <cellStyle name="Percent 2 2 2 10" xfId="5291"/>
    <cellStyle name="Percent 2 2 2 10 2" xfId="5292"/>
    <cellStyle name="Percent 2 2 2 10 2 2" xfId="5293"/>
    <cellStyle name="Percent 2 2 2 11" xfId="5294"/>
    <cellStyle name="Percent 2 2 2 11 2" xfId="9313"/>
    <cellStyle name="Percent 2 2 2 12" xfId="5295"/>
    <cellStyle name="Percent 2 2 2 13" xfId="5296"/>
    <cellStyle name="Percent 2 2 2 14" xfId="5297"/>
    <cellStyle name="Percent 2 2 2 15" xfId="5298"/>
    <cellStyle name="Percent 2 2 2 16" xfId="5299"/>
    <cellStyle name="Percent 2 2 2 17" xfId="5300"/>
    <cellStyle name="Percent 2 2 2 18" xfId="27192"/>
    <cellStyle name="Percent 2 2 2 2" xfId="968"/>
    <cellStyle name="Percent 2 2 2 2 10" xfId="5302"/>
    <cellStyle name="Percent 2 2 2 2 11" xfId="5303"/>
    <cellStyle name="Percent 2 2 2 2 12" xfId="5304"/>
    <cellStyle name="Percent 2 2 2 2 13" xfId="5305"/>
    <cellStyle name="Percent 2 2 2 2 14" xfId="5306"/>
    <cellStyle name="Percent 2 2 2 2 15" xfId="5307"/>
    <cellStyle name="Percent 2 2 2 2 16" xfId="27193"/>
    <cellStyle name="Percent 2 2 2 2 17" xfId="5301"/>
    <cellStyle name="Percent 2 2 2 2 2" xfId="5308"/>
    <cellStyle name="Percent 2 2 2 2 2 10" xfId="5309"/>
    <cellStyle name="Percent 2 2 2 2 2 11" xfId="5310"/>
    <cellStyle name="Percent 2 2 2 2 2 12" xfId="5311"/>
    <cellStyle name="Percent 2 2 2 2 2 13" xfId="5312"/>
    <cellStyle name="Percent 2 2 2 2 2 14" xfId="5313"/>
    <cellStyle name="Percent 2 2 2 2 2 15" xfId="27194"/>
    <cellStyle name="Percent 2 2 2 2 2 2" xfId="5314"/>
    <cellStyle name="Percent 2 2 2 2 2 2 10" xfId="5315"/>
    <cellStyle name="Percent 2 2 2 2 2 2 11" xfId="5316"/>
    <cellStyle name="Percent 2 2 2 2 2 2 12" xfId="5317"/>
    <cellStyle name="Percent 2 2 2 2 2 2 13" xfId="5318"/>
    <cellStyle name="Percent 2 2 2 2 2 2 14" xfId="5319"/>
    <cellStyle name="Percent 2 2 2 2 2 2 15" xfId="27195"/>
    <cellStyle name="Percent 2 2 2 2 2 2 2" xfId="5320"/>
    <cellStyle name="Percent 2 2 2 2 2 2 2 10" xfId="5321"/>
    <cellStyle name="Percent 2 2 2 2 2 2 2 11" xfId="5322"/>
    <cellStyle name="Percent 2 2 2 2 2 2 2 12" xfId="5323"/>
    <cellStyle name="Percent 2 2 2 2 2 2 2 13" xfId="5324"/>
    <cellStyle name="Percent 2 2 2 2 2 2 2 14" xfId="27196"/>
    <cellStyle name="Percent 2 2 2 2 2 2 2 2" xfId="5325"/>
    <cellStyle name="Percent 2 2 2 2 2 2 2 2 10" xfId="5326"/>
    <cellStyle name="Percent 2 2 2 2 2 2 2 2 11" xfId="5327"/>
    <cellStyle name="Percent 2 2 2 2 2 2 2 2 12" xfId="5328"/>
    <cellStyle name="Percent 2 2 2 2 2 2 2 2 13" xfId="5329"/>
    <cellStyle name="Percent 2 2 2 2 2 2 2 2 2" xfId="5330"/>
    <cellStyle name="Percent 2 2 2 2 2 2 2 2 2 10" xfId="5331"/>
    <cellStyle name="Percent 2 2 2 2 2 2 2 2 2 11" xfId="5332"/>
    <cellStyle name="Percent 2 2 2 2 2 2 2 2 2 12" xfId="5333"/>
    <cellStyle name="Percent 2 2 2 2 2 2 2 2 2 2" xfId="5334"/>
    <cellStyle name="Percent 2 2 2 2 2 2 2 2 2 2 10" xfId="5335"/>
    <cellStyle name="Percent 2 2 2 2 2 2 2 2 2 2 11" xfId="5336"/>
    <cellStyle name="Percent 2 2 2 2 2 2 2 2 2 2 12" xfId="5337"/>
    <cellStyle name="Percent 2 2 2 2 2 2 2 2 2 2 2" xfId="5338"/>
    <cellStyle name="Percent 2 2 2 2 2 2 2 2 2 2 2 10" xfId="5339"/>
    <cellStyle name="Percent 2 2 2 2 2 2 2 2 2 2 2 11" xfId="5340"/>
    <cellStyle name="Percent 2 2 2 2 2 2 2 2 2 2 2 2" xfId="5341"/>
    <cellStyle name="Percent 2 2 2 2 2 2 2 2 2 2 2 2 10" xfId="5342"/>
    <cellStyle name="Percent 2 2 2 2 2 2 2 2 2 2 2 2 11" xfId="5343"/>
    <cellStyle name="Percent 2 2 2 2 2 2 2 2 2 2 2 2 2" xfId="5344"/>
    <cellStyle name="Percent 2 2 2 2 2 2 2 2 2 2 2 2 2 10" xfId="5345"/>
    <cellStyle name="Percent 2 2 2 2 2 2 2 2 2 2 2 2 2 2" xfId="5346"/>
    <cellStyle name="Percent 2 2 2 2 2 2 2 2 2 2 2 2 2 2 10" xfId="5347"/>
    <cellStyle name="Percent 2 2 2 2 2 2 2 2 2 2 2 2 2 2 2" xfId="5348"/>
    <cellStyle name="Percent 2 2 2 2 2 2 2 2 2 2 2 2 2 2 2 2" xfId="5349"/>
    <cellStyle name="Percent 2 2 2 2 2 2 2 2 2 2 2 2 2 2 2 2 2" xfId="5350"/>
    <cellStyle name="Percent 2 2 2 2 2 2 2 2 2 2 2 2 2 2 2 2 2 2" xfId="5351"/>
    <cellStyle name="Percent 2 2 2 2 2 2 2 2 2 2 2 2 2 2 2 2 2 2 2" xfId="5352"/>
    <cellStyle name="Percent 2 2 2 2 2 2 2 2 2 2 2 2 2 2 2 2 2 2 2 2" xfId="5353"/>
    <cellStyle name="Percent 2 2 2 2 2 2 2 2 2 2 2 2 2 2 2 2 2 2 2 2 2" xfId="5354"/>
    <cellStyle name="Percent 2 2 2 2 2 2 2 2 2 2 2 2 2 2 2 2 2 2 2 2 2 2" xfId="5355"/>
    <cellStyle name="Percent 2 2 2 2 2 2 2 2 2 2 2 2 2 2 2 2 2 2 2 2 2 2 2" xfId="5356"/>
    <cellStyle name="Percent 2 2 2 2 2 2 2 2 2 2 2 2 2 2 2 2 2 2 2 2 2 2 3" xfId="5357"/>
    <cellStyle name="Percent 2 2 2 2 2 2 2 2 2 2 2 2 2 2 2 2 2 2 2 2 2 2 4" xfId="5358"/>
    <cellStyle name="Percent 2 2 2 2 2 2 2 2 2 2 2 2 2 2 2 2 2 2 2 2 2 3" xfId="5359"/>
    <cellStyle name="Percent 2 2 2 2 2 2 2 2 2 2 2 2 2 2 2 2 2 2 2 2 2 4" xfId="5360"/>
    <cellStyle name="Percent 2 2 2 2 2 2 2 2 2 2 2 2 2 2 2 2 2 2 2 2 3" xfId="5361"/>
    <cellStyle name="Percent 2 2 2 2 2 2 2 2 2 2 2 2 2 2 2 2 2 2 2 2 4" xfId="5362"/>
    <cellStyle name="Percent 2 2 2 2 2 2 2 2 2 2 2 2 2 2 2 2 2 2 2 2 5" xfId="5363"/>
    <cellStyle name="Percent 2 2 2 2 2 2 2 2 2 2 2 2 2 2 2 2 2 2 2 2 6" xfId="5364"/>
    <cellStyle name="Percent 2 2 2 2 2 2 2 2 2 2 2 2 2 2 2 2 2 2 2 3" xfId="5365"/>
    <cellStyle name="Percent 2 2 2 2 2 2 2 2 2 2 2 2 2 2 2 2 2 2 2 4" xfId="5366"/>
    <cellStyle name="Percent 2 2 2 2 2 2 2 2 2 2 2 2 2 2 2 2 2 2 2 5" xfId="5367"/>
    <cellStyle name="Percent 2 2 2 2 2 2 2 2 2 2 2 2 2 2 2 2 2 2 2 6" xfId="5368"/>
    <cellStyle name="Percent 2 2 2 2 2 2 2 2 2 2 2 2 2 2 2 2 2 2 3" xfId="5369"/>
    <cellStyle name="Percent 2 2 2 2 2 2 2 2 2 2 2 2 2 2 2 2 2 2 4" xfId="5370"/>
    <cellStyle name="Percent 2 2 2 2 2 2 2 2 2 2 2 2 2 2 2 2 2 2 5" xfId="5371"/>
    <cellStyle name="Percent 2 2 2 2 2 2 2 2 2 2 2 2 2 2 2 2 2 2 6" xfId="5372"/>
    <cellStyle name="Percent 2 2 2 2 2 2 2 2 2 2 2 2 2 2 2 2 2 2 7" xfId="5373"/>
    <cellStyle name="Percent 2 2 2 2 2 2 2 2 2 2 2 2 2 2 2 2 2 3" xfId="5374"/>
    <cellStyle name="Percent 2 2 2 2 2 2 2 2 2 2 2 2 2 2 2 2 2 4" xfId="5375"/>
    <cellStyle name="Percent 2 2 2 2 2 2 2 2 2 2 2 2 2 2 2 2 2 5" xfId="5376"/>
    <cellStyle name="Percent 2 2 2 2 2 2 2 2 2 2 2 2 2 2 2 2 2 6" xfId="5377"/>
    <cellStyle name="Percent 2 2 2 2 2 2 2 2 2 2 2 2 2 2 2 2 2 7" xfId="5378"/>
    <cellStyle name="Percent 2 2 2 2 2 2 2 2 2 2 2 2 2 2 2 2 3" xfId="5379"/>
    <cellStyle name="Percent 2 2 2 2 2 2 2 2 2 2 2 2 2 2 2 2 4" xfId="5380"/>
    <cellStyle name="Percent 2 2 2 2 2 2 2 2 2 2 2 2 2 2 2 2 5" xfId="5381"/>
    <cellStyle name="Percent 2 2 2 2 2 2 2 2 2 2 2 2 2 2 2 2 6" xfId="5382"/>
    <cellStyle name="Percent 2 2 2 2 2 2 2 2 2 2 2 2 2 2 2 2 7" xfId="5383"/>
    <cellStyle name="Percent 2 2 2 2 2 2 2 2 2 2 2 2 2 2 2 2 8" xfId="5384"/>
    <cellStyle name="Percent 2 2 2 2 2 2 2 2 2 2 2 2 2 2 2 2 9" xfId="5385"/>
    <cellStyle name="Percent 2 2 2 2 2 2 2 2 2 2 2 2 2 2 2 3" xfId="5386"/>
    <cellStyle name="Percent 2 2 2 2 2 2 2 2 2 2 2 2 2 2 2 3 2" xfId="5387"/>
    <cellStyle name="Percent 2 2 2 2 2 2 2 2 2 2 2 2 2 2 2 3 2 2" xfId="5388"/>
    <cellStyle name="Percent 2 2 2 2 2 2 2 2 2 2 2 2 2 2 2 4" xfId="5389"/>
    <cellStyle name="Percent 2 2 2 2 2 2 2 2 2 2 2 2 2 2 2 5" xfId="5390"/>
    <cellStyle name="Percent 2 2 2 2 2 2 2 2 2 2 2 2 2 2 2 6" xfId="5391"/>
    <cellStyle name="Percent 2 2 2 2 2 2 2 2 2 2 2 2 2 2 2 7" xfId="5392"/>
    <cellStyle name="Percent 2 2 2 2 2 2 2 2 2 2 2 2 2 2 2 8" xfId="5393"/>
    <cellStyle name="Percent 2 2 2 2 2 2 2 2 2 2 2 2 2 2 2 9" xfId="5394"/>
    <cellStyle name="Percent 2 2 2 2 2 2 2 2 2 2 2 2 2 2 3" xfId="5395"/>
    <cellStyle name="Percent 2 2 2 2 2 2 2 2 2 2 2 2 2 2 3 2" xfId="5396"/>
    <cellStyle name="Percent 2 2 2 2 2 2 2 2 2 2 2 2 2 2 3 2 2" xfId="5397"/>
    <cellStyle name="Percent 2 2 2 2 2 2 2 2 2 2 2 2 2 2 4" xfId="5398"/>
    <cellStyle name="Percent 2 2 2 2 2 2 2 2 2 2 2 2 2 2 5" xfId="5399"/>
    <cellStyle name="Percent 2 2 2 2 2 2 2 2 2 2 2 2 2 2 6" xfId="5400"/>
    <cellStyle name="Percent 2 2 2 2 2 2 2 2 2 2 2 2 2 2 7" xfId="5401"/>
    <cellStyle name="Percent 2 2 2 2 2 2 2 2 2 2 2 2 2 2 8" xfId="5402"/>
    <cellStyle name="Percent 2 2 2 2 2 2 2 2 2 2 2 2 2 2 9" xfId="5403"/>
    <cellStyle name="Percent 2 2 2 2 2 2 2 2 2 2 2 2 2 3" xfId="5404"/>
    <cellStyle name="Percent 2 2 2 2 2 2 2 2 2 2 2 2 2 3 2" xfId="5405"/>
    <cellStyle name="Percent 2 2 2 2 2 2 2 2 2 2 2 2 2 3 2 2" xfId="5406"/>
    <cellStyle name="Percent 2 2 2 2 2 2 2 2 2 2 2 2 2 3 2 2 2" xfId="5407"/>
    <cellStyle name="Percent 2 2 2 2 2 2 2 2 2 2 2 2 2 3 3" xfId="5408"/>
    <cellStyle name="Percent 2 2 2 2 2 2 2 2 2 2 2 2 2 3 4" xfId="5409"/>
    <cellStyle name="Percent 2 2 2 2 2 2 2 2 2 2 2 2 2 4" xfId="5410"/>
    <cellStyle name="Percent 2 2 2 2 2 2 2 2 2 2 2 2 2 4 2" xfId="5411"/>
    <cellStyle name="Percent 2 2 2 2 2 2 2 2 2 2 2 2 2 4 2 2" xfId="5412"/>
    <cellStyle name="Percent 2 2 2 2 2 2 2 2 2 2 2 2 2 5" xfId="5413"/>
    <cellStyle name="Percent 2 2 2 2 2 2 2 2 2 2 2 2 2 6" xfId="5414"/>
    <cellStyle name="Percent 2 2 2 2 2 2 2 2 2 2 2 2 2 7" xfId="5415"/>
    <cellStyle name="Percent 2 2 2 2 2 2 2 2 2 2 2 2 2 8" xfId="5416"/>
    <cellStyle name="Percent 2 2 2 2 2 2 2 2 2 2 2 2 2 9" xfId="5417"/>
    <cellStyle name="Percent 2 2 2 2 2 2 2 2 2 2 2 2 3" xfId="5418"/>
    <cellStyle name="Percent 2 2 2 2 2 2 2 2 2 2 2 2 3 2" xfId="5419"/>
    <cellStyle name="Percent 2 2 2 2 2 2 2 2 2 2 2 2 3 2 2" xfId="5420"/>
    <cellStyle name="Percent 2 2 2 2 2 2 2 2 2 2 2 2 3 2 2 2" xfId="5421"/>
    <cellStyle name="Percent 2 2 2 2 2 2 2 2 2 2 2 2 3 2 2 2 2" xfId="5422"/>
    <cellStyle name="Percent 2 2 2 2 2 2 2 2 2 2 2 2 3 2 3" xfId="5423"/>
    <cellStyle name="Percent 2 2 2 2 2 2 2 2 2 2 2 2 3 2 4" xfId="5424"/>
    <cellStyle name="Percent 2 2 2 2 2 2 2 2 2 2 2 2 3 3" xfId="5425"/>
    <cellStyle name="Percent 2 2 2 2 2 2 2 2 2 2 2 2 3 3 2" xfId="5426"/>
    <cellStyle name="Percent 2 2 2 2 2 2 2 2 2 2 2 2 3 3 2 2" xfId="5427"/>
    <cellStyle name="Percent 2 2 2 2 2 2 2 2 2 2 2 2 3 4" xfId="5428"/>
    <cellStyle name="Percent 2 2 2 2 2 2 2 2 2 2 2 2 4" xfId="5429"/>
    <cellStyle name="Percent 2 2 2 2 2 2 2 2 2 2 2 2 4 2" xfId="5430"/>
    <cellStyle name="Percent 2 2 2 2 2 2 2 2 2 2 2 2 4 2 2" xfId="5431"/>
    <cellStyle name="Percent 2 2 2 2 2 2 2 2 2 2 2 2 5" xfId="5432"/>
    <cellStyle name="Percent 2 2 2 2 2 2 2 2 2 2 2 2 6" xfId="5433"/>
    <cellStyle name="Percent 2 2 2 2 2 2 2 2 2 2 2 2 7" xfId="5434"/>
    <cellStyle name="Percent 2 2 2 2 2 2 2 2 2 2 2 2 8" xfId="5435"/>
    <cellStyle name="Percent 2 2 2 2 2 2 2 2 2 2 2 2 9" xfId="5436"/>
    <cellStyle name="Percent 2 2 2 2 2 2 2 2 2 2 2 3" xfId="5437"/>
    <cellStyle name="Percent 2 2 2 2 2 2 2 2 2 2 2 3 2" xfId="5438"/>
    <cellStyle name="Percent 2 2 2 2 2 2 2 2 2 2 2 3 2 2" xfId="5439"/>
    <cellStyle name="Percent 2 2 2 2 2 2 2 2 2 2 2 3 2 2 2" xfId="5440"/>
    <cellStyle name="Percent 2 2 2 2 2 2 2 2 2 2 2 3 2 2 2 2" xfId="5441"/>
    <cellStyle name="Percent 2 2 2 2 2 2 2 2 2 2 2 3 2 3" xfId="5442"/>
    <cellStyle name="Percent 2 2 2 2 2 2 2 2 2 2 2 3 2 4" xfId="5443"/>
    <cellStyle name="Percent 2 2 2 2 2 2 2 2 2 2 2 3 3" xfId="5444"/>
    <cellStyle name="Percent 2 2 2 2 2 2 2 2 2 2 2 3 3 2" xfId="5445"/>
    <cellStyle name="Percent 2 2 2 2 2 2 2 2 2 2 2 3 3 2 2" xfId="5446"/>
    <cellStyle name="Percent 2 2 2 2 2 2 2 2 2 2 2 3 4" xfId="5447"/>
    <cellStyle name="Percent 2 2 2 2 2 2 2 2 2 2 2 4" xfId="5448"/>
    <cellStyle name="Percent 2 2 2 2 2 2 2 2 2 2 2 4 2" xfId="5449"/>
    <cellStyle name="Percent 2 2 2 2 2 2 2 2 2 2 2 4 2 2" xfId="5450"/>
    <cellStyle name="Percent 2 2 2 2 2 2 2 2 2 2 2 5" xfId="5451"/>
    <cellStyle name="Percent 2 2 2 2 2 2 2 2 2 2 2 6" xfId="5452"/>
    <cellStyle name="Percent 2 2 2 2 2 2 2 2 2 2 2 7" xfId="5453"/>
    <cellStyle name="Percent 2 2 2 2 2 2 2 2 2 2 2 8" xfId="5454"/>
    <cellStyle name="Percent 2 2 2 2 2 2 2 2 2 2 2 9" xfId="5455"/>
    <cellStyle name="Percent 2 2 2 2 2 2 2 2 2 2 3" xfId="5456"/>
    <cellStyle name="Percent 2 2 2 2 2 2 2 2 2 2 4" xfId="5457"/>
    <cellStyle name="Percent 2 2 2 2 2 2 2 2 2 2 4 2" xfId="5458"/>
    <cellStyle name="Percent 2 2 2 2 2 2 2 2 2 2 4 2 2" xfId="5459"/>
    <cellStyle name="Percent 2 2 2 2 2 2 2 2 2 2 4 2 2 2" xfId="5460"/>
    <cellStyle name="Percent 2 2 2 2 2 2 2 2 2 2 4 2 2 2 2" xfId="5461"/>
    <cellStyle name="Percent 2 2 2 2 2 2 2 2 2 2 4 2 3" xfId="5462"/>
    <cellStyle name="Percent 2 2 2 2 2 2 2 2 2 2 4 2 4" xfId="5463"/>
    <cellStyle name="Percent 2 2 2 2 2 2 2 2 2 2 4 3" xfId="5464"/>
    <cellStyle name="Percent 2 2 2 2 2 2 2 2 2 2 4 3 2" xfId="5465"/>
    <cellStyle name="Percent 2 2 2 2 2 2 2 2 2 2 4 3 2 2" xfId="5466"/>
    <cellStyle name="Percent 2 2 2 2 2 2 2 2 2 2 4 4" xfId="5467"/>
    <cellStyle name="Percent 2 2 2 2 2 2 2 2 2 2 5" xfId="5468"/>
    <cellStyle name="Percent 2 2 2 2 2 2 2 2 2 2 5 2" xfId="5469"/>
    <cellStyle name="Percent 2 2 2 2 2 2 2 2 2 2 5 2 2" xfId="5470"/>
    <cellStyle name="Percent 2 2 2 2 2 2 2 2 2 2 6" xfId="5471"/>
    <cellStyle name="Percent 2 2 2 2 2 2 2 2 2 2 7" xfId="5472"/>
    <cellStyle name="Percent 2 2 2 2 2 2 2 2 2 2 8" xfId="5473"/>
    <cellStyle name="Percent 2 2 2 2 2 2 2 2 2 2 9" xfId="5474"/>
    <cellStyle name="Percent 2 2 2 2 2 2 2 2 2 3" xfId="5475"/>
    <cellStyle name="Percent 2 2 2 2 2 2 2 2 2 4" xfId="5476"/>
    <cellStyle name="Percent 2 2 2 2 2 2 2 2 2 4 2" xfId="5477"/>
    <cellStyle name="Percent 2 2 2 2 2 2 2 2 2 4 2 2" xfId="5478"/>
    <cellStyle name="Percent 2 2 2 2 2 2 2 2 2 4 2 2 2" xfId="5479"/>
    <cellStyle name="Percent 2 2 2 2 2 2 2 2 2 4 2 2 2 2" xfId="5480"/>
    <cellStyle name="Percent 2 2 2 2 2 2 2 2 2 4 2 3" xfId="5481"/>
    <cellStyle name="Percent 2 2 2 2 2 2 2 2 2 4 2 4" xfId="5482"/>
    <cellStyle name="Percent 2 2 2 2 2 2 2 2 2 4 3" xfId="5483"/>
    <cellStyle name="Percent 2 2 2 2 2 2 2 2 2 4 3 2" xfId="5484"/>
    <cellStyle name="Percent 2 2 2 2 2 2 2 2 2 4 3 2 2" xfId="5485"/>
    <cellStyle name="Percent 2 2 2 2 2 2 2 2 2 4 4" xfId="5486"/>
    <cellStyle name="Percent 2 2 2 2 2 2 2 2 2 5" xfId="5487"/>
    <cellStyle name="Percent 2 2 2 2 2 2 2 2 2 5 2" xfId="5488"/>
    <cellStyle name="Percent 2 2 2 2 2 2 2 2 2 5 2 2" xfId="5489"/>
    <cellStyle name="Percent 2 2 2 2 2 2 2 2 2 6" xfId="5490"/>
    <cellStyle name="Percent 2 2 2 2 2 2 2 2 2 7" xfId="5491"/>
    <cellStyle name="Percent 2 2 2 2 2 2 2 2 2 8" xfId="5492"/>
    <cellStyle name="Percent 2 2 2 2 2 2 2 2 2 9" xfId="5493"/>
    <cellStyle name="Percent 2 2 2 2 2 2 2 2 3" xfId="5494"/>
    <cellStyle name="Percent 2 2 2 2 2 2 2 2 4" xfId="5495"/>
    <cellStyle name="Percent 2 2 2 2 2 2 2 2 5" xfId="5496"/>
    <cellStyle name="Percent 2 2 2 2 2 2 2 2 5 2" xfId="5497"/>
    <cellStyle name="Percent 2 2 2 2 2 2 2 2 5 2 2" xfId="5498"/>
    <cellStyle name="Percent 2 2 2 2 2 2 2 2 5 2 2 2" xfId="5499"/>
    <cellStyle name="Percent 2 2 2 2 2 2 2 2 5 2 2 2 2" xfId="5500"/>
    <cellStyle name="Percent 2 2 2 2 2 2 2 2 5 2 3" xfId="5501"/>
    <cellStyle name="Percent 2 2 2 2 2 2 2 2 5 2 4" xfId="5502"/>
    <cellStyle name="Percent 2 2 2 2 2 2 2 2 5 3" xfId="5503"/>
    <cellStyle name="Percent 2 2 2 2 2 2 2 2 5 3 2" xfId="5504"/>
    <cellStyle name="Percent 2 2 2 2 2 2 2 2 5 3 2 2" xfId="5505"/>
    <cellStyle name="Percent 2 2 2 2 2 2 2 2 5 4" xfId="5506"/>
    <cellStyle name="Percent 2 2 2 2 2 2 2 2 6" xfId="5507"/>
    <cellStyle name="Percent 2 2 2 2 2 2 2 2 6 2" xfId="5508"/>
    <cellStyle name="Percent 2 2 2 2 2 2 2 2 6 2 2" xfId="5509"/>
    <cellStyle name="Percent 2 2 2 2 2 2 2 2 7" xfId="5510"/>
    <cellStyle name="Percent 2 2 2 2 2 2 2 2 8" xfId="5511"/>
    <cellStyle name="Percent 2 2 2 2 2 2 2 2 9" xfId="5512"/>
    <cellStyle name="Percent 2 2 2 2 2 2 2 3" xfId="5513"/>
    <cellStyle name="Percent 2 2 2 2 2 2 2 4" xfId="5514"/>
    <cellStyle name="Percent 2 2 2 2 2 2 2 5" xfId="5515"/>
    <cellStyle name="Percent 2 2 2 2 2 2 2 5 2" xfId="5516"/>
    <cellStyle name="Percent 2 2 2 2 2 2 2 5 2 2" xfId="5517"/>
    <cellStyle name="Percent 2 2 2 2 2 2 2 5 2 2 2" xfId="5518"/>
    <cellStyle name="Percent 2 2 2 2 2 2 2 5 2 2 2 2" xfId="5519"/>
    <cellStyle name="Percent 2 2 2 2 2 2 2 5 2 3" xfId="5520"/>
    <cellStyle name="Percent 2 2 2 2 2 2 2 5 2 4" xfId="5521"/>
    <cellStyle name="Percent 2 2 2 2 2 2 2 5 3" xfId="5522"/>
    <cellStyle name="Percent 2 2 2 2 2 2 2 5 3 2" xfId="5523"/>
    <cellStyle name="Percent 2 2 2 2 2 2 2 5 3 2 2" xfId="5524"/>
    <cellStyle name="Percent 2 2 2 2 2 2 2 5 4" xfId="5525"/>
    <cellStyle name="Percent 2 2 2 2 2 2 2 6" xfId="5526"/>
    <cellStyle name="Percent 2 2 2 2 2 2 2 6 2" xfId="5527"/>
    <cellStyle name="Percent 2 2 2 2 2 2 2 6 2 2" xfId="5528"/>
    <cellStyle name="Percent 2 2 2 2 2 2 2 7" xfId="5529"/>
    <cellStyle name="Percent 2 2 2 2 2 2 2 8" xfId="5530"/>
    <cellStyle name="Percent 2 2 2 2 2 2 2 9" xfId="5531"/>
    <cellStyle name="Percent 2 2 2 2 2 2 3" xfId="5532"/>
    <cellStyle name="Percent 2 2 2 2 2 2 4" xfId="5533"/>
    <cellStyle name="Percent 2 2 2 2 2 2 5" xfId="5534"/>
    <cellStyle name="Percent 2 2 2 2 2 2 6" xfId="5535"/>
    <cellStyle name="Percent 2 2 2 2 2 2 6 2" xfId="5536"/>
    <cellStyle name="Percent 2 2 2 2 2 2 6 2 2" xfId="5537"/>
    <cellStyle name="Percent 2 2 2 2 2 2 6 2 2 2" xfId="5538"/>
    <cellStyle name="Percent 2 2 2 2 2 2 6 2 2 2 2" xfId="5539"/>
    <cellStyle name="Percent 2 2 2 2 2 2 6 2 3" xfId="5540"/>
    <cellStyle name="Percent 2 2 2 2 2 2 6 2 4" xfId="5541"/>
    <cellStyle name="Percent 2 2 2 2 2 2 6 3" xfId="5542"/>
    <cellStyle name="Percent 2 2 2 2 2 2 6 3 2" xfId="5543"/>
    <cellStyle name="Percent 2 2 2 2 2 2 6 3 2 2" xfId="5544"/>
    <cellStyle name="Percent 2 2 2 2 2 2 6 4" xfId="5545"/>
    <cellStyle name="Percent 2 2 2 2 2 2 7" xfId="5546"/>
    <cellStyle name="Percent 2 2 2 2 2 2 7 2" xfId="5547"/>
    <cellStyle name="Percent 2 2 2 2 2 2 7 2 2" xfId="5548"/>
    <cellStyle name="Percent 2 2 2 2 2 2 8" xfId="5549"/>
    <cellStyle name="Percent 2 2 2 2 2 2 9" xfId="5550"/>
    <cellStyle name="Percent 2 2 2 2 2 3" xfId="5551"/>
    <cellStyle name="Percent 2 2 2 2 2 3 2" xfId="5552"/>
    <cellStyle name="Percent 2 2 2 2 2 3 3" xfId="27197"/>
    <cellStyle name="Percent 2 2 2 2 2 4" xfId="5553"/>
    <cellStyle name="Percent 2 2 2 2 2 5" xfId="5554"/>
    <cellStyle name="Percent 2 2 2 2 2 6" xfId="5555"/>
    <cellStyle name="Percent 2 2 2 2 2 6 2" xfId="5556"/>
    <cellStyle name="Percent 2 2 2 2 2 6 2 2" xfId="5557"/>
    <cellStyle name="Percent 2 2 2 2 2 6 2 2 2" xfId="5558"/>
    <cellStyle name="Percent 2 2 2 2 2 6 2 2 2 2" xfId="5559"/>
    <cellStyle name="Percent 2 2 2 2 2 6 2 3" xfId="5560"/>
    <cellStyle name="Percent 2 2 2 2 2 6 2 4" xfId="5561"/>
    <cellStyle name="Percent 2 2 2 2 2 6 3" xfId="5562"/>
    <cellStyle name="Percent 2 2 2 2 2 6 3 2" xfId="5563"/>
    <cellStyle name="Percent 2 2 2 2 2 6 3 2 2" xfId="5564"/>
    <cellStyle name="Percent 2 2 2 2 2 6 4" xfId="5565"/>
    <cellStyle name="Percent 2 2 2 2 2 7" xfId="5566"/>
    <cellStyle name="Percent 2 2 2 2 2 7 2" xfId="5567"/>
    <cellStyle name="Percent 2 2 2 2 2 7 2 2" xfId="5568"/>
    <cellStyle name="Percent 2 2 2 2 2 8" xfId="5569"/>
    <cellStyle name="Percent 2 2 2 2 2 9" xfId="5570"/>
    <cellStyle name="Percent 2 2 2 2 3" xfId="5571"/>
    <cellStyle name="Percent 2 2 2 2 3 2" xfId="5572"/>
    <cellStyle name="Percent 2 2 2 2 3 2 2" xfId="5573"/>
    <cellStyle name="Percent 2 2 2 2 3 2 3" xfId="27199"/>
    <cellStyle name="Percent 2 2 2 2 3 3" xfId="27198"/>
    <cellStyle name="Percent 2 2 2 2 4" xfId="5574"/>
    <cellStyle name="Percent 2 2 2 2 4 2" xfId="27200"/>
    <cellStyle name="Percent 2 2 2 2 5" xfId="5575"/>
    <cellStyle name="Percent 2 2 2 2 6" xfId="5576"/>
    <cellStyle name="Percent 2 2 2 2 7" xfId="5577"/>
    <cellStyle name="Percent 2 2 2 2 7 2" xfId="5578"/>
    <cellStyle name="Percent 2 2 2 2 7 2 2" xfId="5579"/>
    <cellStyle name="Percent 2 2 2 2 7 2 2 2" xfId="5580"/>
    <cellStyle name="Percent 2 2 2 2 7 2 2 2 2" xfId="5581"/>
    <cellStyle name="Percent 2 2 2 2 7 2 3" xfId="5582"/>
    <cellStyle name="Percent 2 2 2 2 7 2 4" xfId="5583"/>
    <cellStyle name="Percent 2 2 2 2 7 3" xfId="5584"/>
    <cellStyle name="Percent 2 2 2 2 7 3 2" xfId="5585"/>
    <cellStyle name="Percent 2 2 2 2 7 3 2 2" xfId="5586"/>
    <cellStyle name="Percent 2 2 2 2 7 4" xfId="5587"/>
    <cellStyle name="Percent 2 2 2 2 8" xfId="5588"/>
    <cellStyle name="Percent 2 2 2 2 8 2" xfId="5589"/>
    <cellStyle name="Percent 2 2 2 2 8 2 2" xfId="5590"/>
    <cellStyle name="Percent 2 2 2 2 9" xfId="5591"/>
    <cellStyle name="Percent 2 2 2 3" xfId="5592"/>
    <cellStyle name="Percent 2 2 2 3 2" xfId="27202"/>
    <cellStyle name="Percent 2 2 2 3 2 2" xfId="27203"/>
    <cellStyle name="Percent 2 2 2 3 3" xfId="27204"/>
    <cellStyle name="Percent 2 2 2 3 4" xfId="27201"/>
    <cellStyle name="Percent 2 2 2 4" xfId="5593"/>
    <cellStyle name="Percent 2 2 2 4 2" xfId="27206"/>
    <cellStyle name="Percent 2 2 2 4 3" xfId="27205"/>
    <cellStyle name="Percent 2 2 2 5" xfId="5594"/>
    <cellStyle name="Percent 2 2 2 5 2" xfId="5595"/>
    <cellStyle name="Percent 2 2 2 5 2 2" xfId="5596"/>
    <cellStyle name="Percent 2 2 2 5 3" xfId="27207"/>
    <cellStyle name="Percent 2 2 2 6" xfId="5597"/>
    <cellStyle name="Percent 2 2 2 6 2" xfId="9314"/>
    <cellStyle name="Percent 2 2 2 7" xfId="5598"/>
    <cellStyle name="Percent 2 2 2 7 2" xfId="9315"/>
    <cellStyle name="Percent 2 2 2 8" xfId="5599"/>
    <cellStyle name="Percent 2 2 2 8 2" xfId="9316"/>
    <cellStyle name="Percent 2 2 2 9" xfId="5600"/>
    <cellStyle name="Percent 2 2 2 9 2" xfId="5601"/>
    <cellStyle name="Percent 2 2 2 9 2 2" xfId="5602"/>
    <cellStyle name="Percent 2 2 2 9 2 2 2" xfId="5603"/>
    <cellStyle name="Percent 2 2 2 9 2 2 2 2" xfId="5604"/>
    <cellStyle name="Percent 2 2 2 9 2 3" xfId="5605"/>
    <cellStyle name="Percent 2 2 2 9 2 4" xfId="5606"/>
    <cellStyle name="Percent 2 2 2 9 3" xfId="5607"/>
    <cellStyle name="Percent 2 2 2 9 3 2" xfId="5608"/>
    <cellStyle name="Percent 2 2 2 9 3 2 2" xfId="5609"/>
    <cellStyle name="Percent 2 2 2 9 4" xfId="5610"/>
    <cellStyle name="Percent 2 2 20" xfId="27191"/>
    <cellStyle name="Percent 2 2 3" xfId="969"/>
    <cellStyle name="Percent 2 2 3 2" xfId="5611"/>
    <cellStyle name="Percent 2 2 3 2 2" xfId="27210"/>
    <cellStyle name="Percent 2 2 3 2 2 2" xfId="27211"/>
    <cellStyle name="Percent 2 2 3 2 2 2 2" xfId="27212"/>
    <cellStyle name="Percent 2 2 3 2 2 3" xfId="27213"/>
    <cellStyle name="Percent 2 2 3 2 3" xfId="27214"/>
    <cellStyle name="Percent 2 2 3 2 3 2" xfId="27215"/>
    <cellStyle name="Percent 2 2 3 2 4" xfId="27216"/>
    <cellStyle name="Percent 2 2 3 2 5" xfId="27209"/>
    <cellStyle name="Percent 2 2 3 3" xfId="27217"/>
    <cellStyle name="Percent 2 2 3 3 2" xfId="27218"/>
    <cellStyle name="Percent 2 2 3 3 2 2" xfId="27219"/>
    <cellStyle name="Percent 2 2 3 3 3" xfId="27220"/>
    <cellStyle name="Percent 2 2 3 4" xfId="27221"/>
    <cellStyle name="Percent 2 2 3 4 2" xfId="27222"/>
    <cellStyle name="Percent 2 2 3 5" xfId="27223"/>
    <cellStyle name="Percent 2 2 3 6" xfId="27208"/>
    <cellStyle name="Percent 2 2 4" xfId="5612"/>
    <cellStyle name="Percent 2 2 4 2" xfId="27224"/>
    <cellStyle name="Percent 2 2 5" xfId="5613"/>
    <cellStyle name="Percent 2 2 5 2" xfId="5614"/>
    <cellStyle name="Percent 2 2 5 2 2" xfId="5615"/>
    <cellStyle name="Percent 2 2 5 2 2 2" xfId="27228"/>
    <cellStyle name="Percent 2 2 5 2 2 3" xfId="27227"/>
    <cellStyle name="Percent 2 2 5 2 3" xfId="27229"/>
    <cellStyle name="Percent 2 2 5 2 4" xfId="27226"/>
    <cellStyle name="Percent 2 2 5 3" xfId="27230"/>
    <cellStyle name="Percent 2 2 5 3 2" xfId="27231"/>
    <cellStyle name="Percent 2 2 5 4" xfId="27232"/>
    <cellStyle name="Percent 2 2 5 5" xfId="27225"/>
    <cellStyle name="Percent 2 2 6" xfId="5616"/>
    <cellStyle name="Percent 2 2 6 2" xfId="9317"/>
    <cellStyle name="Percent 2 2 6 2 2" xfId="27235"/>
    <cellStyle name="Percent 2 2 6 2 3" xfId="27234"/>
    <cellStyle name="Percent 2 2 6 3" xfId="27236"/>
    <cellStyle name="Percent 2 2 6 4" xfId="27233"/>
    <cellStyle name="Percent 2 2 7" xfId="5617"/>
    <cellStyle name="Percent 2 2 7 2" xfId="9318"/>
    <cellStyle name="Percent 2 2 7 2 2" xfId="27238"/>
    <cellStyle name="Percent 2 2 7 3" xfId="27237"/>
    <cellStyle name="Percent 2 2 8" xfId="5618"/>
    <cellStyle name="Percent 2 2 8 2" xfId="9319"/>
    <cellStyle name="Percent 2 2 8 3" xfId="27239"/>
    <cellStyle name="Percent 2 2 9" xfId="5619"/>
    <cellStyle name="Percent 2 2 9 2" xfId="5620"/>
    <cellStyle name="Percent 2 2 9 2 2" xfId="5621"/>
    <cellStyle name="Percent 2 2 9 2 2 2" xfId="5622"/>
    <cellStyle name="Percent 2 2 9 2 2 2 2" xfId="5623"/>
    <cellStyle name="Percent 2 2 9 2 3" xfId="5624"/>
    <cellStyle name="Percent 2 2 9 2 4" xfId="5625"/>
    <cellStyle name="Percent 2 2 9 3" xfId="5626"/>
    <cellStyle name="Percent 2 2 9 3 2" xfId="5627"/>
    <cellStyle name="Percent 2 2 9 3 2 2" xfId="5628"/>
    <cellStyle name="Percent 2 2 9 4" xfId="5629"/>
    <cellStyle name="Percent 2 3" xfId="970"/>
    <cellStyle name="Percent 2 3 2" xfId="971"/>
    <cellStyle name="Percent 2 3 2 2" xfId="27242"/>
    <cellStyle name="Percent 2 3 2 2 2" xfId="27243"/>
    <cellStyle name="Percent 2 3 2 2 2 2" xfId="27244"/>
    <cellStyle name="Percent 2 3 2 2 2 2 2" xfId="27245"/>
    <cellStyle name="Percent 2 3 2 2 2 3" xfId="27246"/>
    <cellStyle name="Percent 2 3 2 2 3" xfId="27247"/>
    <cellStyle name="Percent 2 3 2 2 3 2" xfId="27248"/>
    <cellStyle name="Percent 2 3 2 2 4" xfId="27249"/>
    <cellStyle name="Percent 2 3 2 3" xfId="27250"/>
    <cellStyle name="Percent 2 3 2 3 2" xfId="27251"/>
    <cellStyle name="Percent 2 3 2 3 2 2" xfId="27252"/>
    <cellStyle name="Percent 2 3 2 3 3" xfId="27253"/>
    <cellStyle name="Percent 2 3 2 4" xfId="27254"/>
    <cellStyle name="Percent 2 3 2 4 2" xfId="27255"/>
    <cellStyle name="Percent 2 3 2 5" xfId="27256"/>
    <cellStyle name="Percent 2 3 2 6" xfId="27241"/>
    <cellStyle name="Percent 2 3 3" xfId="9320"/>
    <cellStyle name="Percent 2 3 3 2" xfId="27257"/>
    <cellStyle name="Percent 2 3 4" xfId="27258"/>
    <cellStyle name="Percent 2 3 4 2" xfId="27259"/>
    <cellStyle name="Percent 2 3 4 2 2" xfId="27260"/>
    <cellStyle name="Percent 2 3 4 2 2 2" xfId="27261"/>
    <cellStyle name="Percent 2 3 4 2 3" xfId="27262"/>
    <cellStyle name="Percent 2 3 4 3" xfId="27263"/>
    <cellStyle name="Percent 2 3 4 3 2" xfId="27264"/>
    <cellStyle name="Percent 2 3 4 4" xfId="27265"/>
    <cellStyle name="Percent 2 3 5" xfId="27266"/>
    <cellStyle name="Percent 2 3 5 2" xfId="27267"/>
    <cellStyle name="Percent 2 3 5 2 2" xfId="27268"/>
    <cellStyle name="Percent 2 3 5 3" xfId="27269"/>
    <cellStyle name="Percent 2 3 6" xfId="27270"/>
    <cellStyle name="Percent 2 3 6 2" xfId="27271"/>
    <cellStyle name="Percent 2 3 7" xfId="27272"/>
    <cellStyle name="Percent 2 3 8" xfId="27240"/>
    <cellStyle name="Percent 2 4" xfId="972"/>
    <cellStyle name="Percent 2 4 2" xfId="973"/>
    <cellStyle name="Percent 2 4 2 2" xfId="27275"/>
    <cellStyle name="Percent 2 4 2 2 2" xfId="27276"/>
    <cellStyle name="Percent 2 4 2 2 2 2" xfId="27277"/>
    <cellStyle name="Percent 2 4 2 2 3" xfId="27278"/>
    <cellStyle name="Percent 2 4 2 3" xfId="27279"/>
    <cellStyle name="Percent 2 4 2 3 2" xfId="27280"/>
    <cellStyle name="Percent 2 4 2 4" xfId="27281"/>
    <cellStyle name="Percent 2 4 2 5" xfId="27274"/>
    <cellStyle name="Percent 2 4 3" xfId="27282"/>
    <cellStyle name="Percent 2 4 3 2" xfId="27283"/>
    <cellStyle name="Percent 2 4 3 2 2" xfId="27284"/>
    <cellStyle name="Percent 2 4 3 3" xfId="27285"/>
    <cellStyle name="Percent 2 4 4" xfId="27286"/>
    <cellStyle name="Percent 2 4 4 2" xfId="27287"/>
    <cellStyle name="Percent 2 4 5" xfId="27288"/>
    <cellStyle name="Percent 2 4 6" xfId="27289"/>
    <cellStyle name="Percent 2 4 7" xfId="27273"/>
    <cellStyle name="Percent 2 5" xfId="974"/>
    <cellStyle name="Percent 2 5 2" xfId="27291"/>
    <cellStyle name="Percent 2 5 2 2" xfId="27292"/>
    <cellStyle name="Percent 2 5 2 2 2" xfId="27293"/>
    <cellStyle name="Percent 2 5 2 2 2 2" xfId="27294"/>
    <cellStyle name="Percent 2 5 2 2 3" xfId="27295"/>
    <cellStyle name="Percent 2 5 2 3" xfId="27296"/>
    <cellStyle name="Percent 2 5 2 3 2" xfId="27297"/>
    <cellStyle name="Percent 2 5 2 4" xfId="27298"/>
    <cellStyle name="Percent 2 5 3" xfId="27299"/>
    <cellStyle name="Percent 2 5 3 2" xfId="27300"/>
    <cellStyle name="Percent 2 5 3 2 2" xfId="27301"/>
    <cellStyle name="Percent 2 5 3 3" xfId="27302"/>
    <cellStyle name="Percent 2 5 4" xfId="27303"/>
    <cellStyle name="Percent 2 5 4 2" xfId="27304"/>
    <cellStyle name="Percent 2 5 5" xfId="27305"/>
    <cellStyle name="Percent 2 5 6" xfId="27290"/>
    <cellStyle name="Percent 2 6" xfId="5630"/>
    <cellStyle name="Percent 2 7" xfId="5631"/>
    <cellStyle name="Percent 2 7 2" xfId="27306"/>
    <cellStyle name="Percent 2 8" xfId="8418"/>
    <cellStyle name="Percent 2 8 2" xfId="27308"/>
    <cellStyle name="Percent 2 8 2 2" xfId="27309"/>
    <cellStyle name="Percent 2 8 2 2 2" xfId="27310"/>
    <cellStyle name="Percent 2 8 2 3" xfId="27311"/>
    <cellStyle name="Percent 2 8 3" xfId="27312"/>
    <cellStyle name="Percent 2 8 3 2" xfId="27313"/>
    <cellStyle name="Percent 2 8 4" xfId="27314"/>
    <cellStyle name="Percent 2 8 5" xfId="27307"/>
    <cellStyle name="Percent 2 9" xfId="8419"/>
    <cellStyle name="Percent 2 9 2" xfId="27316"/>
    <cellStyle name="Percent 2 9 2 2" xfId="27317"/>
    <cellStyle name="Percent 2 9 3" xfId="27318"/>
    <cellStyle name="Percent 2 9 4" xfId="27315"/>
    <cellStyle name="Percent 3" xfId="975"/>
    <cellStyle name="Percent 3 2" xfId="976"/>
    <cellStyle name="Percent 3 2 2" xfId="977"/>
    <cellStyle name="Percent 3 2 2 2" xfId="27321"/>
    <cellStyle name="Percent 3 2 3" xfId="27322"/>
    <cellStyle name="Percent 3 2 3 2" xfId="27323"/>
    <cellStyle name="Percent 3 2 3 2 2" xfId="27324"/>
    <cellStyle name="Percent 3 2 3 2 2 2" xfId="27325"/>
    <cellStyle name="Percent 3 2 3 2 3" xfId="27326"/>
    <cellStyle name="Percent 3 2 3 3" xfId="27327"/>
    <cellStyle name="Percent 3 2 3 3 2" xfId="27328"/>
    <cellStyle name="Percent 3 2 3 4" xfId="27329"/>
    <cellStyle name="Percent 3 2 4" xfId="27330"/>
    <cellStyle name="Percent 3 2 4 2" xfId="27331"/>
    <cellStyle name="Percent 3 2 4 2 2" xfId="27332"/>
    <cellStyle name="Percent 3 2 4 3" xfId="27333"/>
    <cellStyle name="Percent 3 2 5" xfId="27334"/>
    <cellStyle name="Percent 3 2 5 2" xfId="27335"/>
    <cellStyle name="Percent 3 2 6" xfId="27336"/>
    <cellStyle name="Percent 3 2 7" xfId="27320"/>
    <cellStyle name="Percent 3 2 8" xfId="33014"/>
    <cellStyle name="Percent 3 2 9" xfId="2100"/>
    <cellStyle name="Percent 3 3" xfId="5981"/>
    <cellStyle name="Percent 3 3 2" xfId="27337"/>
    <cellStyle name="Percent 3 3 3" xfId="27338"/>
    <cellStyle name="Percent 3 3 3 2" xfId="27339"/>
    <cellStyle name="Percent 3 3 3 2 2" xfId="27340"/>
    <cellStyle name="Percent 3 3 3 2 2 2" xfId="27341"/>
    <cellStyle name="Percent 3 3 3 2 3" xfId="27342"/>
    <cellStyle name="Percent 3 3 3 3" xfId="27343"/>
    <cellStyle name="Percent 3 3 3 3 2" xfId="27344"/>
    <cellStyle name="Percent 3 3 3 4" xfId="27345"/>
    <cellStyle name="Percent 3 3 4" xfId="27346"/>
    <cellStyle name="Percent 3 3 4 2" xfId="27347"/>
    <cellStyle name="Percent 3 3 4 2 2" xfId="27348"/>
    <cellStyle name="Percent 3 3 4 3" xfId="27349"/>
    <cellStyle name="Percent 3 3 5" xfId="27350"/>
    <cellStyle name="Percent 3 3 5 2" xfId="27351"/>
    <cellStyle name="Percent 3 3 6" xfId="27352"/>
    <cellStyle name="Percent 3 4" xfId="12662"/>
    <cellStyle name="Percent 3 4 2" xfId="27354"/>
    <cellStyle name="Percent 3 4 2 2" xfId="27355"/>
    <cellStyle name="Percent 3 4 2 2 2" xfId="27356"/>
    <cellStyle name="Percent 3 4 2 2 2 2" xfId="27357"/>
    <cellStyle name="Percent 3 4 2 2 3" xfId="27358"/>
    <cellStyle name="Percent 3 4 2 3" xfId="27359"/>
    <cellStyle name="Percent 3 4 2 3 2" xfId="27360"/>
    <cellStyle name="Percent 3 4 2 4" xfId="27361"/>
    <cellStyle name="Percent 3 4 3" xfId="27362"/>
    <cellStyle name="Percent 3 4 3 2" xfId="27363"/>
    <cellStyle name="Percent 3 4 3 2 2" xfId="27364"/>
    <cellStyle name="Percent 3 4 3 3" xfId="27365"/>
    <cellStyle name="Percent 3 4 4" xfId="27366"/>
    <cellStyle name="Percent 3 4 4 2" xfId="27367"/>
    <cellStyle name="Percent 3 4 5" xfId="27368"/>
    <cellStyle name="Percent 3 4 6" xfId="27353"/>
    <cellStyle name="Percent 3 5" xfId="27369"/>
    <cellStyle name="Percent 3 6" xfId="27319"/>
    <cellStyle name="Percent 3 7" xfId="2159"/>
    <cellStyle name="Percent 4" xfId="978"/>
    <cellStyle name="Percent 4 2" xfId="979"/>
    <cellStyle name="Percent 4 2 2" xfId="980"/>
    <cellStyle name="Percent 4 2 3" xfId="6000"/>
    <cellStyle name="Percent 4 3" xfId="9241"/>
    <cellStyle name="Percent 4 3 2" xfId="27370"/>
    <cellStyle name="Percent 4 4" xfId="12709"/>
    <cellStyle name="Percent 4 5" xfId="32993"/>
    <cellStyle name="Percent 4 6" xfId="2133"/>
    <cellStyle name="Percent 5" xfId="981"/>
    <cellStyle name="Percent 5 2" xfId="27371"/>
    <cellStyle name="Percent 5 3" xfId="2373"/>
    <cellStyle name="Percent 6" xfId="982"/>
    <cellStyle name="Percent 6 2" xfId="27373"/>
    <cellStyle name="Percent 6 2 2" xfId="27374"/>
    <cellStyle name="Percent 6 2 2 2" xfId="27375"/>
    <cellStyle name="Percent 6 2 2 2 2" xfId="27376"/>
    <cellStyle name="Percent 6 2 2 3" xfId="27377"/>
    <cellStyle name="Percent 6 2 3" xfId="27378"/>
    <cellStyle name="Percent 6 2 3 2" xfId="27379"/>
    <cellStyle name="Percent 6 2 4" xfId="27380"/>
    <cellStyle name="Percent 6 3" xfId="27381"/>
    <cellStyle name="Percent 6 3 2" xfId="27382"/>
    <cellStyle name="Percent 6 3 2 2" xfId="27383"/>
    <cellStyle name="Percent 6 3 3" xfId="27384"/>
    <cellStyle name="Percent 6 4" xfId="27385"/>
    <cellStyle name="Percent 6 4 2" xfId="27386"/>
    <cellStyle name="Percent 6 5" xfId="27387"/>
    <cellStyle name="Percent 6 5 2" xfId="27388"/>
    <cellStyle name="Percent 6 6" xfId="27389"/>
    <cellStyle name="Percent 6 7" xfId="27372"/>
    <cellStyle name="Percent 6 8" xfId="5982"/>
    <cellStyle name="Percent 7" xfId="7505"/>
    <cellStyle name="Percent 7 2" xfId="27391"/>
    <cellStyle name="Percent 7 3" xfId="27390"/>
    <cellStyle name="Percent 8" xfId="9236"/>
    <cellStyle name="Percent 8 2" xfId="27393"/>
    <cellStyle name="Percent 8 3" xfId="27392"/>
    <cellStyle name="Percent 9" xfId="12660"/>
    <cellStyle name="Percent 9 2" xfId="27395"/>
    <cellStyle name="Percent 9 2 2" xfId="27396"/>
    <cellStyle name="Percent 9 2 2 2" xfId="27397"/>
    <cellStyle name="Percent 9 2 2 2 2" xfId="27398"/>
    <cellStyle name="Percent 9 2 2 3" xfId="27399"/>
    <cellStyle name="Percent 9 2 3" xfId="27400"/>
    <cellStyle name="Percent 9 2 3 2" xfId="27401"/>
    <cellStyle name="Percent 9 2 4" xfId="27402"/>
    <cellStyle name="Percent 9 3" xfId="27403"/>
    <cellStyle name="Percent 9 3 2" xfId="27404"/>
    <cellStyle name="Percent 9 3 2 2" xfId="27405"/>
    <cellStyle name="Percent 9 3 3" xfId="27406"/>
    <cellStyle name="Percent 9 4" xfId="27407"/>
    <cellStyle name="Percent 9 4 2" xfId="27408"/>
    <cellStyle name="Percent 9 5" xfId="27409"/>
    <cellStyle name="Percent 9 6" xfId="27394"/>
    <cellStyle name="Percent1" xfId="27410"/>
    <cellStyle name="Percent2" xfId="27411"/>
    <cellStyle name="Percent3" xfId="27412"/>
    <cellStyle name="PercentChange" xfId="27413"/>
    <cellStyle name="PercentSmall" xfId="27414"/>
    <cellStyle name="PercentSmall1" xfId="27415"/>
    <cellStyle name="perct_input" xfId="27416"/>
    <cellStyle name="plus/less" xfId="2234"/>
    <cellStyle name="PSChar" xfId="27417"/>
    <cellStyle name="PSChar 2" xfId="27418"/>
    <cellStyle name="PSChar 2 2" xfId="27419"/>
    <cellStyle name="PSDate" xfId="27420"/>
    <cellStyle name="PSDec" xfId="27421"/>
    <cellStyle name="PSDec 2" xfId="27422"/>
    <cellStyle name="PSDec 2 2" xfId="27423"/>
    <cellStyle name="PSHeading" xfId="27424"/>
    <cellStyle name="PSInt" xfId="27425"/>
    <cellStyle name="PSInt 2" xfId="27426"/>
    <cellStyle name="PSInt 2 2" xfId="27427"/>
    <cellStyle name="PSSpacer" xfId="27428"/>
    <cellStyle name="Ratio" xfId="27429"/>
    <cellStyle name="RatioX" xfId="27430"/>
    <cellStyle name="Red" xfId="27431"/>
    <cellStyle name="s" xfId="27432"/>
    <cellStyle name="s 2" xfId="27433"/>
    <cellStyle name="s 3" xfId="27434"/>
    <cellStyle name="s 4" xfId="27435"/>
    <cellStyle name="s 4 2" xfId="27436"/>
    <cellStyle name="s 5" xfId="27437"/>
    <cellStyle name="s 5 2" xfId="27438"/>
    <cellStyle name="Salomon Logo" xfId="27439"/>
    <cellStyle name="SAPBEXaggData" xfId="2038"/>
    <cellStyle name="SAPBEXaggData 10" xfId="7503"/>
    <cellStyle name="SAPBEXaggData 10 2" xfId="9321"/>
    <cellStyle name="SAPBEXaggData 10 2 2" xfId="12334"/>
    <cellStyle name="SAPBEXaggData 10 3" xfId="12020"/>
    <cellStyle name="SAPBEXaggData 11" xfId="7440"/>
    <cellStyle name="SAPBEXaggData 11 2" xfId="9322"/>
    <cellStyle name="SAPBEXaggData 11 2 2" xfId="12335"/>
    <cellStyle name="SAPBEXaggData 11 3" xfId="11957"/>
    <cellStyle name="SAPBEXaggData 12" xfId="8420"/>
    <cellStyle name="SAPBEXaggData 12 2" xfId="9323"/>
    <cellStyle name="SAPBEXaggData 12 2 2" xfId="12336"/>
    <cellStyle name="SAPBEXaggData 12 3" xfId="12054"/>
    <cellStyle name="SAPBEXaggData 13" xfId="8421"/>
    <cellStyle name="SAPBEXaggData 13 2" xfId="9324"/>
    <cellStyle name="SAPBEXaggData 13 2 2" xfId="12337"/>
    <cellStyle name="SAPBEXaggData 13 3" xfId="12055"/>
    <cellStyle name="SAPBEXaggData 14" xfId="8422"/>
    <cellStyle name="SAPBEXaggData 14 2" xfId="9325"/>
    <cellStyle name="SAPBEXaggData 14 2 2" xfId="12338"/>
    <cellStyle name="SAPBEXaggData 14 3" xfId="12056"/>
    <cellStyle name="SAPBEXaggData 15" xfId="8423"/>
    <cellStyle name="SAPBEXaggData 15 2" xfId="9326"/>
    <cellStyle name="SAPBEXaggData 15 2 2" xfId="12339"/>
    <cellStyle name="SAPBEXaggData 15 3" xfId="12057"/>
    <cellStyle name="SAPBEXaggData 16" xfId="8424"/>
    <cellStyle name="SAPBEXaggData 16 2" xfId="12058"/>
    <cellStyle name="SAPBEXaggData 17" xfId="10217"/>
    <cellStyle name="SAPBEXaggData 2" xfId="5633"/>
    <cellStyle name="SAPBEXaggData 2 10" xfId="8425"/>
    <cellStyle name="SAPBEXaggData 2 10 2" xfId="12059"/>
    <cellStyle name="SAPBEXaggData 2 11" xfId="8426"/>
    <cellStyle name="SAPBEXaggData 2 11 2" xfId="12060"/>
    <cellStyle name="SAPBEXaggData 2 12" xfId="8427"/>
    <cellStyle name="SAPBEXaggData 2 12 2" xfId="9328"/>
    <cellStyle name="SAPBEXaggData 2 12 2 2" xfId="12341"/>
    <cellStyle name="SAPBEXaggData 2 12 3" xfId="12061"/>
    <cellStyle name="SAPBEXaggData 2 13" xfId="9327"/>
    <cellStyle name="SAPBEXaggData 2 13 2" xfId="12340"/>
    <cellStyle name="SAPBEXaggData 2 14" xfId="10282"/>
    <cellStyle name="SAPBEXaggData 2 2" xfId="5634"/>
    <cellStyle name="SAPBEXaggData 2 2 10" xfId="8428"/>
    <cellStyle name="SAPBEXaggData 2 2 10 2" xfId="9329"/>
    <cellStyle name="SAPBEXaggData 2 2 10 2 2" xfId="12342"/>
    <cellStyle name="SAPBEXaggData 2 2 10 3" xfId="12062"/>
    <cellStyle name="SAPBEXaggData 2 2 11" xfId="8429"/>
    <cellStyle name="SAPBEXaggData 2 2 11 2" xfId="9330"/>
    <cellStyle name="SAPBEXaggData 2 2 11 2 2" xfId="12343"/>
    <cellStyle name="SAPBEXaggData 2 2 11 3" xfId="12063"/>
    <cellStyle name="SAPBEXaggData 2 2 12" xfId="8430"/>
    <cellStyle name="SAPBEXaggData 2 2 12 2" xfId="12064"/>
    <cellStyle name="SAPBEXaggData 2 2 13" xfId="10283"/>
    <cellStyle name="SAPBEXaggData 2 2 2" xfId="6544"/>
    <cellStyle name="SAPBEXaggData 2 2 2 2" xfId="8431"/>
    <cellStyle name="SAPBEXaggData 2 2 2 2 2" xfId="9332"/>
    <cellStyle name="SAPBEXaggData 2 2 2 2 2 2" xfId="12345"/>
    <cellStyle name="SAPBEXaggData 2 2 2 2 3" xfId="12065"/>
    <cellStyle name="SAPBEXaggData 2 2 2 3" xfId="8432"/>
    <cellStyle name="SAPBEXaggData 2 2 2 3 2" xfId="9333"/>
    <cellStyle name="SAPBEXaggData 2 2 2 3 2 2" xfId="12346"/>
    <cellStyle name="SAPBEXaggData 2 2 2 3 3" xfId="12066"/>
    <cellStyle name="SAPBEXaggData 2 2 2 4" xfId="9331"/>
    <cellStyle name="SAPBEXaggData 2 2 2 4 2" xfId="12344"/>
    <cellStyle name="SAPBEXaggData 2 2 2 5" xfId="11061"/>
    <cellStyle name="SAPBEXaggData 2 2 3" xfId="6326"/>
    <cellStyle name="SAPBEXaggData 2 2 3 2" xfId="9334"/>
    <cellStyle name="SAPBEXaggData 2 2 3 2 2" xfId="12347"/>
    <cellStyle name="SAPBEXaggData 2 2 3 3" xfId="10843"/>
    <cellStyle name="SAPBEXaggData 2 2 4" xfId="6110"/>
    <cellStyle name="SAPBEXaggData 2 2 4 2" xfId="9335"/>
    <cellStyle name="SAPBEXaggData 2 2 4 2 2" xfId="12348"/>
    <cellStyle name="SAPBEXaggData 2 2 4 3" xfId="10627"/>
    <cellStyle name="SAPBEXaggData 2 2 5" xfId="6768"/>
    <cellStyle name="SAPBEXaggData 2 2 5 2" xfId="9336"/>
    <cellStyle name="SAPBEXaggData 2 2 5 2 2" xfId="12349"/>
    <cellStyle name="SAPBEXaggData 2 2 5 3" xfId="11285"/>
    <cellStyle name="SAPBEXaggData 2 2 6" xfId="7223"/>
    <cellStyle name="SAPBEXaggData 2 2 6 2" xfId="9337"/>
    <cellStyle name="SAPBEXaggData 2 2 6 2 2" xfId="12350"/>
    <cellStyle name="SAPBEXaggData 2 2 6 3" xfId="11740"/>
    <cellStyle name="SAPBEXaggData 2 2 7" xfId="7438"/>
    <cellStyle name="SAPBEXaggData 2 2 7 2" xfId="9338"/>
    <cellStyle name="SAPBEXaggData 2 2 7 2 2" xfId="12351"/>
    <cellStyle name="SAPBEXaggData 2 2 7 3" xfId="11955"/>
    <cellStyle name="SAPBEXaggData 2 2 8" xfId="8433"/>
    <cellStyle name="SAPBEXaggData 2 2 8 2" xfId="9339"/>
    <cellStyle name="SAPBEXaggData 2 2 8 2 2" xfId="12352"/>
    <cellStyle name="SAPBEXaggData 2 2 8 3" xfId="12067"/>
    <cellStyle name="SAPBEXaggData 2 2 9" xfId="8434"/>
    <cellStyle name="SAPBEXaggData 2 2 9 2" xfId="9340"/>
    <cellStyle name="SAPBEXaggData 2 2 9 2 2" xfId="12353"/>
    <cellStyle name="SAPBEXaggData 2 2 9 3" xfId="12068"/>
    <cellStyle name="SAPBEXaggData 2 3" xfId="6543"/>
    <cellStyle name="SAPBEXaggData 2 3 2" xfId="11060"/>
    <cellStyle name="SAPBEXaggData 2 4" xfId="6325"/>
    <cellStyle name="SAPBEXaggData 2 4 2" xfId="10842"/>
    <cellStyle name="SAPBEXaggData 2 5" xfId="6109"/>
    <cellStyle name="SAPBEXaggData 2 5 2" xfId="10626"/>
    <cellStyle name="SAPBEXaggData 2 6" xfId="6767"/>
    <cellStyle name="SAPBEXaggData 2 6 2" xfId="11284"/>
    <cellStyle name="SAPBEXaggData 2 7" xfId="7224"/>
    <cellStyle name="SAPBEXaggData 2 7 2" xfId="11741"/>
    <cellStyle name="SAPBEXaggData 2 8" xfId="7439"/>
    <cellStyle name="SAPBEXaggData 2 8 2" xfId="11956"/>
    <cellStyle name="SAPBEXaggData 2 9" xfId="8435"/>
    <cellStyle name="SAPBEXaggData 2 9 2" xfId="12069"/>
    <cellStyle name="SAPBEXaggData 3" xfId="5635"/>
    <cellStyle name="SAPBEXaggData 3 2" xfId="6545"/>
    <cellStyle name="SAPBEXaggData 3 2 2" xfId="11062"/>
    <cellStyle name="SAPBEXaggData 3 3" xfId="6327"/>
    <cellStyle name="SAPBEXaggData 3 3 2" xfId="10844"/>
    <cellStyle name="SAPBEXaggData 3 4" xfId="6111"/>
    <cellStyle name="SAPBEXaggData 3 4 2" xfId="10628"/>
    <cellStyle name="SAPBEXaggData 3 5" xfId="6769"/>
    <cellStyle name="SAPBEXaggData 3 5 2" xfId="11286"/>
    <cellStyle name="SAPBEXaggData 3 6" xfId="7222"/>
    <cellStyle name="SAPBEXaggData 3 6 2" xfId="11739"/>
    <cellStyle name="SAPBEXaggData 3 7" xfId="7437"/>
    <cellStyle name="SAPBEXaggData 3 7 2" xfId="11954"/>
    <cellStyle name="SAPBEXaggData 3 8" xfId="9341"/>
    <cellStyle name="SAPBEXaggData 3 8 2" xfId="12354"/>
    <cellStyle name="SAPBEXaggData 3 9" xfId="10284"/>
    <cellStyle name="SAPBEXaggData 4" xfId="5636"/>
    <cellStyle name="SAPBEXaggData 4 2" xfId="6546"/>
    <cellStyle name="SAPBEXaggData 4 2 2" xfId="11063"/>
    <cellStyle name="SAPBEXaggData 4 3" xfId="6328"/>
    <cellStyle name="SAPBEXaggData 4 3 2" xfId="10845"/>
    <cellStyle name="SAPBEXaggData 4 4" xfId="6112"/>
    <cellStyle name="SAPBEXaggData 4 4 2" xfId="10629"/>
    <cellStyle name="SAPBEXaggData 4 5" xfId="6770"/>
    <cellStyle name="SAPBEXaggData 4 5 2" xfId="11287"/>
    <cellStyle name="SAPBEXaggData 4 6" xfId="7221"/>
    <cellStyle name="SAPBEXaggData 4 6 2" xfId="11738"/>
    <cellStyle name="SAPBEXaggData 4 7" xfId="7436"/>
    <cellStyle name="SAPBEXaggData 4 7 2" xfId="11953"/>
    <cellStyle name="SAPBEXaggData 4 8" xfId="9342"/>
    <cellStyle name="SAPBEXaggData 4 8 2" xfId="12355"/>
    <cellStyle name="SAPBEXaggData 4 9" xfId="10285"/>
    <cellStyle name="SAPBEXaggData 5" xfId="5637"/>
    <cellStyle name="SAPBEXaggData 5 2" xfId="6547"/>
    <cellStyle name="SAPBEXaggData 5 2 2" xfId="11064"/>
    <cellStyle name="SAPBEXaggData 5 3" xfId="6329"/>
    <cellStyle name="SAPBEXaggData 5 3 2" xfId="10846"/>
    <cellStyle name="SAPBEXaggData 5 4" xfId="6113"/>
    <cellStyle name="SAPBEXaggData 5 4 2" xfId="10630"/>
    <cellStyle name="SAPBEXaggData 5 5" xfId="6771"/>
    <cellStyle name="SAPBEXaggData 5 5 2" xfId="11288"/>
    <cellStyle name="SAPBEXaggData 5 6" xfId="7220"/>
    <cellStyle name="SAPBEXaggData 5 6 2" xfId="11737"/>
    <cellStyle name="SAPBEXaggData 5 7" xfId="7435"/>
    <cellStyle name="SAPBEXaggData 5 7 2" xfId="11952"/>
    <cellStyle name="SAPBEXaggData 5 8" xfId="9343"/>
    <cellStyle name="SAPBEXaggData 5 8 2" xfId="12356"/>
    <cellStyle name="SAPBEXaggData 5 9" xfId="10286"/>
    <cellStyle name="SAPBEXaggData 6" xfId="5632"/>
    <cellStyle name="SAPBEXaggData 6 2" xfId="9344"/>
    <cellStyle name="SAPBEXaggData 6 2 2" xfId="12357"/>
    <cellStyle name="SAPBEXaggData 6 3" xfId="10281"/>
    <cellStyle name="SAPBEXaggData 7" xfId="6324"/>
    <cellStyle name="SAPBEXaggData 7 2" xfId="9345"/>
    <cellStyle name="SAPBEXaggData 7 2 2" xfId="12358"/>
    <cellStyle name="SAPBEXaggData 7 3" xfId="10841"/>
    <cellStyle name="SAPBEXaggData 8" xfId="6108"/>
    <cellStyle name="SAPBEXaggData 8 2" xfId="9346"/>
    <cellStyle name="SAPBEXaggData 8 2 2" xfId="12359"/>
    <cellStyle name="SAPBEXaggData 8 3" xfId="10625"/>
    <cellStyle name="SAPBEXaggData 9" xfId="6766"/>
    <cellStyle name="SAPBEXaggData 9 2" xfId="9347"/>
    <cellStyle name="SAPBEXaggData 9 2 2" xfId="12360"/>
    <cellStyle name="SAPBEXaggData 9 3" xfId="11283"/>
    <cellStyle name="SAPBEXaggDataEmph" xfId="2368"/>
    <cellStyle name="SAPBEXaggDataEmph 10" xfId="7219"/>
    <cellStyle name="SAPBEXaggDataEmph 10 2" xfId="9348"/>
    <cellStyle name="SAPBEXaggDataEmph 10 2 2" xfId="12361"/>
    <cellStyle name="SAPBEXaggDataEmph 10 3" xfId="11736"/>
    <cellStyle name="SAPBEXaggDataEmph 11" xfId="6992"/>
    <cellStyle name="SAPBEXaggDataEmph 11 2" xfId="9349"/>
    <cellStyle name="SAPBEXaggDataEmph 11 2 2" xfId="12362"/>
    <cellStyle name="SAPBEXaggDataEmph 11 3" xfId="11509"/>
    <cellStyle name="SAPBEXaggDataEmph 12" xfId="8436"/>
    <cellStyle name="SAPBEXaggDataEmph 12 2" xfId="9350"/>
    <cellStyle name="SAPBEXaggDataEmph 12 2 2" xfId="12363"/>
    <cellStyle name="SAPBEXaggDataEmph 12 3" xfId="12070"/>
    <cellStyle name="SAPBEXaggDataEmph 13" xfId="8437"/>
    <cellStyle name="SAPBEXaggDataEmph 13 2" xfId="9351"/>
    <cellStyle name="SAPBEXaggDataEmph 13 2 2" xfId="12364"/>
    <cellStyle name="SAPBEXaggDataEmph 13 3" xfId="12071"/>
    <cellStyle name="SAPBEXaggDataEmph 14" xfId="8438"/>
    <cellStyle name="SAPBEXaggDataEmph 14 2" xfId="9352"/>
    <cellStyle name="SAPBEXaggDataEmph 14 2 2" xfId="12365"/>
    <cellStyle name="SAPBEXaggDataEmph 14 3" xfId="12072"/>
    <cellStyle name="SAPBEXaggDataEmph 15" xfId="8439"/>
    <cellStyle name="SAPBEXaggDataEmph 15 2" xfId="9353"/>
    <cellStyle name="SAPBEXaggDataEmph 15 2 2" xfId="12366"/>
    <cellStyle name="SAPBEXaggDataEmph 15 3" xfId="12073"/>
    <cellStyle name="SAPBEXaggDataEmph 16" xfId="8440"/>
    <cellStyle name="SAPBEXaggDataEmph 16 2" xfId="12074"/>
    <cellStyle name="SAPBEXaggDataEmph 17" xfId="10218"/>
    <cellStyle name="SAPBEXaggDataEmph 2" xfId="5639"/>
    <cellStyle name="SAPBEXaggDataEmph 2 10" xfId="8441"/>
    <cellStyle name="SAPBEXaggDataEmph 2 10 2" xfId="12075"/>
    <cellStyle name="SAPBEXaggDataEmph 2 11" xfId="8442"/>
    <cellStyle name="SAPBEXaggDataEmph 2 11 2" xfId="12076"/>
    <cellStyle name="SAPBEXaggDataEmph 2 12" xfId="8443"/>
    <cellStyle name="SAPBEXaggDataEmph 2 12 2" xfId="9355"/>
    <cellStyle name="SAPBEXaggDataEmph 2 12 2 2" xfId="12368"/>
    <cellStyle name="SAPBEXaggDataEmph 2 12 3" xfId="12077"/>
    <cellStyle name="SAPBEXaggDataEmph 2 13" xfId="9354"/>
    <cellStyle name="SAPBEXaggDataEmph 2 13 2" xfId="12367"/>
    <cellStyle name="SAPBEXaggDataEmph 2 14" xfId="10288"/>
    <cellStyle name="SAPBEXaggDataEmph 2 2" xfId="5640"/>
    <cellStyle name="SAPBEXaggDataEmph 2 2 10" xfId="8444"/>
    <cellStyle name="SAPBEXaggDataEmph 2 2 10 2" xfId="9356"/>
    <cellStyle name="SAPBEXaggDataEmph 2 2 10 2 2" xfId="12369"/>
    <cellStyle name="SAPBEXaggDataEmph 2 2 10 3" xfId="12078"/>
    <cellStyle name="SAPBEXaggDataEmph 2 2 11" xfId="8445"/>
    <cellStyle name="SAPBEXaggDataEmph 2 2 11 2" xfId="9357"/>
    <cellStyle name="SAPBEXaggDataEmph 2 2 11 2 2" xfId="12370"/>
    <cellStyle name="SAPBEXaggDataEmph 2 2 11 3" xfId="12079"/>
    <cellStyle name="SAPBEXaggDataEmph 2 2 12" xfId="8446"/>
    <cellStyle name="SAPBEXaggDataEmph 2 2 12 2" xfId="12080"/>
    <cellStyle name="SAPBEXaggDataEmph 2 2 13" xfId="10289"/>
    <cellStyle name="SAPBEXaggDataEmph 2 2 2" xfId="6755"/>
    <cellStyle name="SAPBEXaggDataEmph 2 2 2 2" xfId="8447"/>
    <cellStyle name="SAPBEXaggDataEmph 2 2 2 2 2" xfId="9359"/>
    <cellStyle name="SAPBEXaggDataEmph 2 2 2 2 2 2" xfId="12372"/>
    <cellStyle name="SAPBEXaggDataEmph 2 2 2 2 3" xfId="12081"/>
    <cellStyle name="SAPBEXaggDataEmph 2 2 2 3" xfId="8448"/>
    <cellStyle name="SAPBEXaggDataEmph 2 2 2 3 2" xfId="9360"/>
    <cellStyle name="SAPBEXaggDataEmph 2 2 2 3 2 2" xfId="12373"/>
    <cellStyle name="SAPBEXaggDataEmph 2 2 2 3 3" xfId="12082"/>
    <cellStyle name="SAPBEXaggDataEmph 2 2 2 4" xfId="9358"/>
    <cellStyle name="SAPBEXaggDataEmph 2 2 2 4 2" xfId="12371"/>
    <cellStyle name="SAPBEXaggDataEmph 2 2 2 5" xfId="11272"/>
    <cellStyle name="SAPBEXaggDataEmph 2 2 3" xfId="6332"/>
    <cellStyle name="SAPBEXaggDataEmph 2 2 3 2" xfId="9361"/>
    <cellStyle name="SAPBEXaggDataEmph 2 2 3 2 2" xfId="12374"/>
    <cellStyle name="SAPBEXaggDataEmph 2 2 3 3" xfId="10849"/>
    <cellStyle name="SAPBEXaggDataEmph 2 2 4" xfId="6115"/>
    <cellStyle name="SAPBEXaggDataEmph 2 2 4 2" xfId="9362"/>
    <cellStyle name="SAPBEXaggDataEmph 2 2 4 2 2" xfId="12375"/>
    <cellStyle name="SAPBEXaggDataEmph 2 2 4 3" xfId="10632"/>
    <cellStyle name="SAPBEXaggDataEmph 2 2 5" xfId="6774"/>
    <cellStyle name="SAPBEXaggDataEmph 2 2 5 2" xfId="9363"/>
    <cellStyle name="SAPBEXaggDataEmph 2 2 5 2 2" xfId="12376"/>
    <cellStyle name="SAPBEXaggDataEmph 2 2 5 3" xfId="11291"/>
    <cellStyle name="SAPBEXaggDataEmph 2 2 6" xfId="7217"/>
    <cellStyle name="SAPBEXaggDataEmph 2 2 6 2" xfId="9364"/>
    <cellStyle name="SAPBEXaggDataEmph 2 2 6 2 2" xfId="12377"/>
    <cellStyle name="SAPBEXaggDataEmph 2 2 6 3" xfId="11734"/>
    <cellStyle name="SAPBEXaggDataEmph 2 2 7" xfId="7433"/>
    <cellStyle name="SAPBEXaggDataEmph 2 2 7 2" xfId="9365"/>
    <cellStyle name="SAPBEXaggDataEmph 2 2 7 2 2" xfId="12378"/>
    <cellStyle name="SAPBEXaggDataEmph 2 2 7 3" xfId="11950"/>
    <cellStyle name="SAPBEXaggDataEmph 2 2 8" xfId="8449"/>
    <cellStyle name="SAPBEXaggDataEmph 2 2 8 2" xfId="9366"/>
    <cellStyle name="SAPBEXaggDataEmph 2 2 8 2 2" xfId="12379"/>
    <cellStyle name="SAPBEXaggDataEmph 2 2 8 3" xfId="12083"/>
    <cellStyle name="SAPBEXaggDataEmph 2 2 9" xfId="8450"/>
    <cellStyle name="SAPBEXaggDataEmph 2 2 9 2" xfId="9367"/>
    <cellStyle name="SAPBEXaggDataEmph 2 2 9 2 2" xfId="12380"/>
    <cellStyle name="SAPBEXaggDataEmph 2 2 9 3" xfId="12084"/>
    <cellStyle name="SAPBEXaggDataEmph 2 3" xfId="6548"/>
    <cellStyle name="SAPBEXaggDataEmph 2 3 2" xfId="11065"/>
    <cellStyle name="SAPBEXaggDataEmph 2 4" xfId="6331"/>
    <cellStyle name="SAPBEXaggDataEmph 2 4 2" xfId="10848"/>
    <cellStyle name="SAPBEXaggDataEmph 2 5" xfId="6114"/>
    <cellStyle name="SAPBEXaggDataEmph 2 5 2" xfId="10631"/>
    <cellStyle name="SAPBEXaggDataEmph 2 6" xfId="6773"/>
    <cellStyle name="SAPBEXaggDataEmph 2 6 2" xfId="11290"/>
    <cellStyle name="SAPBEXaggDataEmph 2 7" xfId="7218"/>
    <cellStyle name="SAPBEXaggDataEmph 2 7 2" xfId="11735"/>
    <cellStyle name="SAPBEXaggDataEmph 2 8" xfId="7434"/>
    <cellStyle name="SAPBEXaggDataEmph 2 8 2" xfId="11951"/>
    <cellStyle name="SAPBEXaggDataEmph 2 9" xfId="8451"/>
    <cellStyle name="SAPBEXaggDataEmph 2 9 2" xfId="12085"/>
    <cellStyle name="SAPBEXaggDataEmph 3" xfId="5641"/>
    <cellStyle name="SAPBEXaggDataEmph 3 2" xfId="6549"/>
    <cellStyle name="SAPBEXaggDataEmph 3 2 2" xfId="11066"/>
    <cellStyle name="SAPBEXaggDataEmph 3 3" xfId="6333"/>
    <cellStyle name="SAPBEXaggDataEmph 3 3 2" xfId="10850"/>
    <cellStyle name="SAPBEXaggDataEmph 3 4" xfId="6116"/>
    <cellStyle name="SAPBEXaggDataEmph 3 4 2" xfId="10633"/>
    <cellStyle name="SAPBEXaggDataEmph 3 5" xfId="6775"/>
    <cellStyle name="SAPBEXaggDataEmph 3 5 2" xfId="11292"/>
    <cellStyle name="SAPBEXaggDataEmph 3 6" xfId="7216"/>
    <cellStyle name="SAPBEXaggDataEmph 3 6 2" xfId="11733"/>
    <cellStyle name="SAPBEXaggDataEmph 3 7" xfId="7432"/>
    <cellStyle name="SAPBEXaggDataEmph 3 7 2" xfId="11949"/>
    <cellStyle name="SAPBEXaggDataEmph 3 8" xfId="9368"/>
    <cellStyle name="SAPBEXaggDataEmph 3 8 2" xfId="12381"/>
    <cellStyle name="SAPBEXaggDataEmph 3 9" xfId="10290"/>
    <cellStyle name="SAPBEXaggDataEmph 4" xfId="5642"/>
    <cellStyle name="SAPBEXaggDataEmph 4 2" xfId="6550"/>
    <cellStyle name="SAPBEXaggDataEmph 4 2 2" xfId="11067"/>
    <cellStyle name="SAPBEXaggDataEmph 4 3" xfId="6334"/>
    <cellStyle name="SAPBEXaggDataEmph 4 3 2" xfId="10851"/>
    <cellStyle name="SAPBEXaggDataEmph 4 4" xfId="6117"/>
    <cellStyle name="SAPBEXaggDataEmph 4 4 2" xfId="10634"/>
    <cellStyle name="SAPBEXaggDataEmph 4 5" xfId="6776"/>
    <cellStyle name="SAPBEXaggDataEmph 4 5 2" xfId="11293"/>
    <cellStyle name="SAPBEXaggDataEmph 4 6" xfId="7215"/>
    <cellStyle name="SAPBEXaggDataEmph 4 6 2" xfId="11732"/>
    <cellStyle name="SAPBEXaggDataEmph 4 7" xfId="7431"/>
    <cellStyle name="SAPBEXaggDataEmph 4 7 2" xfId="11948"/>
    <cellStyle name="SAPBEXaggDataEmph 4 8" xfId="9369"/>
    <cellStyle name="SAPBEXaggDataEmph 4 8 2" xfId="12382"/>
    <cellStyle name="SAPBEXaggDataEmph 4 9" xfId="10291"/>
    <cellStyle name="SAPBEXaggDataEmph 5" xfId="5643"/>
    <cellStyle name="SAPBEXaggDataEmph 5 2" xfId="6551"/>
    <cellStyle name="SAPBEXaggDataEmph 5 2 2" xfId="11068"/>
    <cellStyle name="SAPBEXaggDataEmph 5 3" xfId="6335"/>
    <cellStyle name="SAPBEXaggDataEmph 5 3 2" xfId="10852"/>
    <cellStyle name="SAPBEXaggDataEmph 5 4" xfId="6118"/>
    <cellStyle name="SAPBEXaggDataEmph 5 4 2" xfId="10635"/>
    <cellStyle name="SAPBEXaggDataEmph 5 5" xfId="6777"/>
    <cellStyle name="SAPBEXaggDataEmph 5 5 2" xfId="11294"/>
    <cellStyle name="SAPBEXaggDataEmph 5 6" xfId="7214"/>
    <cellStyle name="SAPBEXaggDataEmph 5 6 2" xfId="11731"/>
    <cellStyle name="SAPBEXaggDataEmph 5 7" xfId="7430"/>
    <cellStyle name="SAPBEXaggDataEmph 5 7 2" xfId="11947"/>
    <cellStyle name="SAPBEXaggDataEmph 5 8" xfId="9370"/>
    <cellStyle name="SAPBEXaggDataEmph 5 8 2" xfId="12383"/>
    <cellStyle name="SAPBEXaggDataEmph 5 9" xfId="10292"/>
    <cellStyle name="SAPBEXaggDataEmph 6" xfId="5638"/>
    <cellStyle name="SAPBEXaggDataEmph 6 2" xfId="9371"/>
    <cellStyle name="SAPBEXaggDataEmph 6 2 2" xfId="12384"/>
    <cellStyle name="SAPBEXaggDataEmph 6 3" xfId="10287"/>
    <cellStyle name="SAPBEXaggDataEmph 7" xfId="6330"/>
    <cellStyle name="SAPBEXaggDataEmph 7 2" xfId="9372"/>
    <cellStyle name="SAPBEXaggDataEmph 7 2 2" xfId="12385"/>
    <cellStyle name="SAPBEXaggDataEmph 7 3" xfId="10847"/>
    <cellStyle name="SAPBEXaggDataEmph 8" xfId="6741"/>
    <cellStyle name="SAPBEXaggDataEmph 8 2" xfId="9373"/>
    <cellStyle name="SAPBEXaggDataEmph 8 2 2" xfId="12386"/>
    <cellStyle name="SAPBEXaggDataEmph 8 3" xfId="11258"/>
    <cellStyle name="SAPBEXaggDataEmph 9" xfId="6772"/>
    <cellStyle name="SAPBEXaggDataEmph 9 2" xfId="9374"/>
    <cellStyle name="SAPBEXaggDataEmph 9 2 2" xfId="12387"/>
    <cellStyle name="SAPBEXaggDataEmph 9 3" xfId="11289"/>
    <cellStyle name="SAPBEXaggItem" xfId="2421"/>
    <cellStyle name="SAPBEXaggItem 10" xfId="7213"/>
    <cellStyle name="SAPBEXaggItem 10 2" xfId="9375"/>
    <cellStyle name="SAPBEXaggItem 10 2 2" xfId="12388"/>
    <cellStyle name="SAPBEXaggItem 10 3" xfId="11730"/>
    <cellStyle name="SAPBEXaggItem 11" xfId="7429"/>
    <cellStyle name="SAPBEXaggItem 11 2" xfId="9376"/>
    <cellStyle name="SAPBEXaggItem 11 2 2" xfId="12389"/>
    <cellStyle name="SAPBEXaggItem 11 3" xfId="11946"/>
    <cellStyle name="SAPBEXaggItem 12" xfId="8452"/>
    <cellStyle name="SAPBEXaggItem 12 2" xfId="9377"/>
    <cellStyle name="SAPBEXaggItem 12 2 2" xfId="12390"/>
    <cellStyle name="SAPBEXaggItem 12 3" xfId="12086"/>
    <cellStyle name="SAPBEXaggItem 13" xfId="8453"/>
    <cellStyle name="SAPBEXaggItem 13 2" xfId="9378"/>
    <cellStyle name="SAPBEXaggItem 13 2 2" xfId="12391"/>
    <cellStyle name="SAPBEXaggItem 13 3" xfId="12087"/>
    <cellStyle name="SAPBEXaggItem 14" xfId="8454"/>
    <cellStyle name="SAPBEXaggItem 14 2" xfId="9379"/>
    <cellStyle name="SAPBEXaggItem 14 2 2" xfId="12392"/>
    <cellStyle name="SAPBEXaggItem 14 3" xfId="12088"/>
    <cellStyle name="SAPBEXaggItem 15" xfId="8455"/>
    <cellStyle name="SAPBEXaggItem 15 2" xfId="9380"/>
    <cellStyle name="SAPBEXaggItem 15 2 2" xfId="12393"/>
    <cellStyle name="SAPBEXaggItem 15 3" xfId="12089"/>
    <cellStyle name="SAPBEXaggItem 16" xfId="8456"/>
    <cellStyle name="SAPBEXaggItem 16 2" xfId="12090"/>
    <cellStyle name="SAPBEXaggItem 17" xfId="10219"/>
    <cellStyle name="SAPBEXaggItem 2" xfId="5645"/>
    <cellStyle name="SAPBEXaggItem 2 10" xfId="8457"/>
    <cellStyle name="SAPBEXaggItem 2 10 2" xfId="12091"/>
    <cellStyle name="SAPBEXaggItem 2 11" xfId="8458"/>
    <cellStyle name="SAPBEXaggItem 2 11 2" xfId="12092"/>
    <cellStyle name="SAPBEXaggItem 2 12" xfId="8459"/>
    <cellStyle name="SAPBEXaggItem 2 12 2" xfId="9382"/>
    <cellStyle name="SAPBEXaggItem 2 12 2 2" xfId="12395"/>
    <cellStyle name="SAPBEXaggItem 2 12 3" xfId="12093"/>
    <cellStyle name="SAPBEXaggItem 2 13" xfId="9381"/>
    <cellStyle name="SAPBEXaggItem 2 13 2" xfId="12394"/>
    <cellStyle name="SAPBEXaggItem 2 14" xfId="10294"/>
    <cellStyle name="SAPBEXaggItem 2 2" xfId="5646"/>
    <cellStyle name="SAPBEXaggItem 2 2 10" xfId="8460"/>
    <cellStyle name="SAPBEXaggItem 2 2 10 2" xfId="9383"/>
    <cellStyle name="SAPBEXaggItem 2 2 10 2 2" xfId="12396"/>
    <cellStyle name="SAPBEXaggItem 2 2 10 3" xfId="12094"/>
    <cellStyle name="SAPBEXaggItem 2 2 11" xfId="8461"/>
    <cellStyle name="SAPBEXaggItem 2 2 11 2" xfId="9384"/>
    <cellStyle name="SAPBEXaggItem 2 2 11 2 2" xfId="12397"/>
    <cellStyle name="SAPBEXaggItem 2 2 11 3" xfId="12095"/>
    <cellStyle name="SAPBEXaggItem 2 2 12" xfId="8462"/>
    <cellStyle name="SAPBEXaggItem 2 2 12 2" xfId="12096"/>
    <cellStyle name="SAPBEXaggItem 2 2 13" xfId="10295"/>
    <cellStyle name="SAPBEXaggItem 2 2 2" xfId="6553"/>
    <cellStyle name="SAPBEXaggItem 2 2 2 2" xfId="8463"/>
    <cellStyle name="SAPBEXaggItem 2 2 2 2 2" xfId="9386"/>
    <cellStyle name="SAPBEXaggItem 2 2 2 2 2 2" xfId="12399"/>
    <cellStyle name="SAPBEXaggItem 2 2 2 2 3" xfId="12097"/>
    <cellStyle name="SAPBEXaggItem 2 2 2 3" xfId="8464"/>
    <cellStyle name="SAPBEXaggItem 2 2 2 3 2" xfId="9387"/>
    <cellStyle name="SAPBEXaggItem 2 2 2 3 2 2" xfId="12400"/>
    <cellStyle name="SAPBEXaggItem 2 2 2 3 3" xfId="12098"/>
    <cellStyle name="SAPBEXaggItem 2 2 2 4" xfId="9385"/>
    <cellStyle name="SAPBEXaggItem 2 2 2 4 2" xfId="12398"/>
    <cellStyle name="SAPBEXaggItem 2 2 2 5" xfId="11070"/>
    <cellStyle name="SAPBEXaggItem 2 2 3" xfId="6338"/>
    <cellStyle name="SAPBEXaggItem 2 2 3 2" xfId="9388"/>
    <cellStyle name="SAPBEXaggItem 2 2 3 2 2" xfId="12401"/>
    <cellStyle name="SAPBEXaggItem 2 2 3 3" xfId="10855"/>
    <cellStyle name="SAPBEXaggItem 2 2 4" xfId="6120"/>
    <cellStyle name="SAPBEXaggItem 2 2 4 2" xfId="9389"/>
    <cellStyle name="SAPBEXaggItem 2 2 4 2 2" xfId="12402"/>
    <cellStyle name="SAPBEXaggItem 2 2 4 3" xfId="10637"/>
    <cellStyle name="SAPBEXaggItem 2 2 5" xfId="6780"/>
    <cellStyle name="SAPBEXaggItem 2 2 5 2" xfId="9390"/>
    <cellStyle name="SAPBEXaggItem 2 2 5 2 2" xfId="12403"/>
    <cellStyle name="SAPBEXaggItem 2 2 5 3" xfId="11297"/>
    <cellStyle name="SAPBEXaggItem 2 2 6" xfId="7211"/>
    <cellStyle name="SAPBEXaggItem 2 2 6 2" xfId="9391"/>
    <cellStyle name="SAPBEXaggItem 2 2 6 2 2" xfId="12404"/>
    <cellStyle name="SAPBEXaggItem 2 2 6 3" xfId="11728"/>
    <cellStyle name="SAPBEXaggItem 2 2 7" xfId="7427"/>
    <cellStyle name="SAPBEXaggItem 2 2 7 2" xfId="9392"/>
    <cellStyle name="SAPBEXaggItem 2 2 7 2 2" xfId="12405"/>
    <cellStyle name="SAPBEXaggItem 2 2 7 3" xfId="11944"/>
    <cellStyle name="SAPBEXaggItem 2 2 8" xfId="8465"/>
    <cellStyle name="SAPBEXaggItem 2 2 8 2" xfId="9393"/>
    <cellStyle name="SAPBEXaggItem 2 2 8 2 2" xfId="12406"/>
    <cellStyle name="SAPBEXaggItem 2 2 8 3" xfId="12099"/>
    <cellStyle name="SAPBEXaggItem 2 2 9" xfId="8466"/>
    <cellStyle name="SAPBEXaggItem 2 2 9 2" xfId="9394"/>
    <cellStyle name="SAPBEXaggItem 2 2 9 2 2" xfId="12407"/>
    <cellStyle name="SAPBEXaggItem 2 2 9 3" xfId="12100"/>
    <cellStyle name="SAPBEXaggItem 2 3" xfId="6552"/>
    <cellStyle name="SAPBEXaggItem 2 3 2" xfId="11069"/>
    <cellStyle name="SAPBEXaggItem 2 4" xfId="6337"/>
    <cellStyle name="SAPBEXaggItem 2 4 2" xfId="10854"/>
    <cellStyle name="SAPBEXaggItem 2 5" xfId="6742"/>
    <cellStyle name="SAPBEXaggItem 2 5 2" xfId="11259"/>
    <cellStyle name="SAPBEXaggItem 2 6" xfId="6779"/>
    <cellStyle name="SAPBEXaggItem 2 6 2" xfId="11296"/>
    <cellStyle name="SAPBEXaggItem 2 7" xfId="7212"/>
    <cellStyle name="SAPBEXaggItem 2 7 2" xfId="11729"/>
    <cellStyle name="SAPBEXaggItem 2 8" xfId="7428"/>
    <cellStyle name="SAPBEXaggItem 2 8 2" xfId="11945"/>
    <cellStyle name="SAPBEXaggItem 2 9" xfId="8467"/>
    <cellStyle name="SAPBEXaggItem 2 9 2" xfId="12101"/>
    <cellStyle name="SAPBEXaggItem 3" xfId="5647"/>
    <cellStyle name="SAPBEXaggItem 3 2" xfId="6758"/>
    <cellStyle name="SAPBEXaggItem 3 2 2" xfId="11275"/>
    <cellStyle name="SAPBEXaggItem 3 3" xfId="6339"/>
    <cellStyle name="SAPBEXaggItem 3 3 2" xfId="10856"/>
    <cellStyle name="SAPBEXaggItem 3 4" xfId="6121"/>
    <cellStyle name="SAPBEXaggItem 3 4 2" xfId="10638"/>
    <cellStyle name="SAPBEXaggItem 3 5" xfId="6781"/>
    <cellStyle name="SAPBEXaggItem 3 5 2" xfId="11298"/>
    <cellStyle name="SAPBEXaggItem 3 6" xfId="7210"/>
    <cellStyle name="SAPBEXaggItem 3 6 2" xfId="11727"/>
    <cellStyle name="SAPBEXaggItem 3 7" xfId="7426"/>
    <cellStyle name="SAPBEXaggItem 3 7 2" xfId="11943"/>
    <cellStyle name="SAPBEXaggItem 3 8" xfId="9395"/>
    <cellStyle name="SAPBEXaggItem 3 8 2" xfId="12408"/>
    <cellStyle name="SAPBEXaggItem 3 9" xfId="10296"/>
    <cellStyle name="SAPBEXaggItem 4" xfId="5648"/>
    <cellStyle name="SAPBEXaggItem 4 2" xfId="6554"/>
    <cellStyle name="SAPBEXaggItem 4 2 2" xfId="11071"/>
    <cellStyle name="SAPBEXaggItem 4 3" xfId="6340"/>
    <cellStyle name="SAPBEXaggItem 4 3 2" xfId="10857"/>
    <cellStyle name="SAPBEXaggItem 4 4" xfId="6122"/>
    <cellStyle name="SAPBEXaggItem 4 4 2" xfId="10639"/>
    <cellStyle name="SAPBEXaggItem 4 5" xfId="6782"/>
    <cellStyle name="SAPBEXaggItem 4 5 2" xfId="11299"/>
    <cellStyle name="SAPBEXaggItem 4 6" xfId="7209"/>
    <cellStyle name="SAPBEXaggItem 4 6 2" xfId="11726"/>
    <cellStyle name="SAPBEXaggItem 4 7" xfId="7425"/>
    <cellStyle name="SAPBEXaggItem 4 7 2" xfId="11942"/>
    <cellStyle name="SAPBEXaggItem 4 8" xfId="9396"/>
    <cellStyle name="SAPBEXaggItem 4 8 2" xfId="12409"/>
    <cellStyle name="SAPBEXaggItem 4 9" xfId="10297"/>
    <cellStyle name="SAPBEXaggItem 5" xfId="5649"/>
    <cellStyle name="SAPBEXaggItem 5 2" xfId="6555"/>
    <cellStyle name="SAPBEXaggItem 5 2 2" xfId="11072"/>
    <cellStyle name="SAPBEXaggItem 5 3" xfId="6341"/>
    <cellStyle name="SAPBEXaggItem 5 3 2" xfId="10858"/>
    <cellStyle name="SAPBEXaggItem 5 4" xfId="6123"/>
    <cellStyle name="SAPBEXaggItem 5 4 2" xfId="10640"/>
    <cellStyle name="SAPBEXaggItem 5 5" xfId="6783"/>
    <cellStyle name="SAPBEXaggItem 5 5 2" xfId="11300"/>
    <cellStyle name="SAPBEXaggItem 5 6" xfId="7208"/>
    <cellStyle name="SAPBEXaggItem 5 6 2" xfId="11725"/>
    <cellStyle name="SAPBEXaggItem 5 7" xfId="7424"/>
    <cellStyle name="SAPBEXaggItem 5 7 2" xfId="11941"/>
    <cellStyle name="SAPBEXaggItem 5 8" xfId="9397"/>
    <cellStyle name="SAPBEXaggItem 5 8 2" xfId="12410"/>
    <cellStyle name="SAPBEXaggItem 5 9" xfId="10298"/>
    <cellStyle name="SAPBEXaggItem 6" xfId="5644"/>
    <cellStyle name="SAPBEXaggItem 6 2" xfId="9398"/>
    <cellStyle name="SAPBEXaggItem 6 2 2" xfId="12411"/>
    <cellStyle name="SAPBEXaggItem 6 3" xfId="10293"/>
    <cellStyle name="SAPBEXaggItem 7" xfId="6336"/>
    <cellStyle name="SAPBEXaggItem 7 2" xfId="9399"/>
    <cellStyle name="SAPBEXaggItem 7 2 2" xfId="12412"/>
    <cellStyle name="SAPBEXaggItem 7 3" xfId="10853"/>
    <cellStyle name="SAPBEXaggItem 8" xfId="6119"/>
    <cellStyle name="SAPBEXaggItem 8 2" xfId="9400"/>
    <cellStyle name="SAPBEXaggItem 8 2 2" xfId="12413"/>
    <cellStyle name="SAPBEXaggItem 8 3" xfId="10636"/>
    <cellStyle name="SAPBEXaggItem 9" xfId="6778"/>
    <cellStyle name="SAPBEXaggItem 9 2" xfId="9401"/>
    <cellStyle name="SAPBEXaggItem 9 2 2" xfId="12414"/>
    <cellStyle name="SAPBEXaggItem 9 3" xfId="11295"/>
    <cellStyle name="SAPBEXaggItemX" xfId="2125"/>
    <cellStyle name="SAPBEXaggItemX 10" xfId="7207"/>
    <cellStyle name="SAPBEXaggItemX 10 2" xfId="11724"/>
    <cellStyle name="SAPBEXaggItemX 11" xfId="7423"/>
    <cellStyle name="SAPBEXaggItemX 11 2" xfId="11940"/>
    <cellStyle name="SAPBEXaggItemX 12" xfId="8468"/>
    <cellStyle name="SAPBEXaggItemX 12 2" xfId="12102"/>
    <cellStyle name="SAPBEXaggItemX 13" xfId="8469"/>
    <cellStyle name="SAPBEXaggItemX 13 2" xfId="12103"/>
    <cellStyle name="SAPBEXaggItemX 14" xfId="8470"/>
    <cellStyle name="SAPBEXaggItemX 14 2" xfId="12104"/>
    <cellStyle name="SAPBEXaggItemX 15" xfId="8471"/>
    <cellStyle name="SAPBEXaggItemX 15 2" xfId="12105"/>
    <cellStyle name="SAPBEXaggItemX 16" xfId="8472"/>
    <cellStyle name="SAPBEXaggItemX 16 2" xfId="12106"/>
    <cellStyle name="SAPBEXaggItemX 17" xfId="10220"/>
    <cellStyle name="SAPBEXaggItemX 2" xfId="5651"/>
    <cellStyle name="SAPBEXaggItemX 2 10" xfId="8473"/>
    <cellStyle name="SAPBEXaggItemX 2 10 2" xfId="12107"/>
    <cellStyle name="SAPBEXaggItemX 2 11" xfId="8474"/>
    <cellStyle name="SAPBEXaggItemX 2 11 2" xfId="12108"/>
    <cellStyle name="SAPBEXaggItemX 2 12" xfId="8475"/>
    <cellStyle name="SAPBEXaggItemX 2 12 2" xfId="12109"/>
    <cellStyle name="SAPBEXaggItemX 2 13" xfId="10300"/>
    <cellStyle name="SAPBEXaggItemX 2 2" xfId="5652"/>
    <cellStyle name="SAPBEXaggItemX 2 2 10" xfId="8476"/>
    <cellStyle name="SAPBEXaggItemX 2 2 10 2" xfId="12110"/>
    <cellStyle name="SAPBEXaggItemX 2 2 11" xfId="8477"/>
    <cellStyle name="SAPBEXaggItemX 2 2 11 2" xfId="12111"/>
    <cellStyle name="SAPBEXaggItemX 2 2 12" xfId="8478"/>
    <cellStyle name="SAPBEXaggItemX 2 2 12 2" xfId="12112"/>
    <cellStyle name="SAPBEXaggItemX 2 2 13" xfId="10301"/>
    <cellStyle name="SAPBEXaggItemX 2 2 2" xfId="6557"/>
    <cellStyle name="SAPBEXaggItemX 2 2 2 2" xfId="8479"/>
    <cellStyle name="SAPBEXaggItemX 2 2 2 2 2" xfId="12113"/>
    <cellStyle name="SAPBEXaggItemX 2 2 2 3" xfId="8480"/>
    <cellStyle name="SAPBEXaggItemX 2 2 2 3 2" xfId="12114"/>
    <cellStyle name="SAPBEXaggItemX 2 2 2 4" xfId="11074"/>
    <cellStyle name="SAPBEXaggItemX 2 2 3" xfId="6344"/>
    <cellStyle name="SAPBEXaggItemX 2 2 3 2" xfId="10861"/>
    <cellStyle name="SAPBEXaggItemX 2 2 4" xfId="6743"/>
    <cellStyle name="SAPBEXaggItemX 2 2 4 2" xfId="11260"/>
    <cellStyle name="SAPBEXaggItemX 2 2 5" xfId="6786"/>
    <cellStyle name="SAPBEXaggItemX 2 2 5 2" xfId="11303"/>
    <cellStyle name="SAPBEXaggItemX 2 2 6" xfId="7205"/>
    <cellStyle name="SAPBEXaggItemX 2 2 6 2" xfId="11722"/>
    <cellStyle name="SAPBEXaggItemX 2 2 7" xfId="7421"/>
    <cellStyle name="SAPBEXaggItemX 2 2 7 2" xfId="11938"/>
    <cellStyle name="SAPBEXaggItemX 2 2 8" xfId="8481"/>
    <cellStyle name="SAPBEXaggItemX 2 2 8 2" xfId="12115"/>
    <cellStyle name="SAPBEXaggItemX 2 2 9" xfId="8482"/>
    <cellStyle name="SAPBEXaggItemX 2 2 9 2" xfId="12116"/>
    <cellStyle name="SAPBEXaggItemX 2 3" xfId="6556"/>
    <cellStyle name="SAPBEXaggItemX 2 3 2" xfId="11073"/>
    <cellStyle name="SAPBEXaggItemX 2 4" xfId="6343"/>
    <cellStyle name="SAPBEXaggItemX 2 4 2" xfId="10860"/>
    <cellStyle name="SAPBEXaggItemX 2 5" xfId="6125"/>
    <cellStyle name="SAPBEXaggItemX 2 5 2" xfId="10642"/>
    <cellStyle name="SAPBEXaggItemX 2 6" xfId="6785"/>
    <cellStyle name="SAPBEXaggItemX 2 6 2" xfId="11302"/>
    <cellStyle name="SAPBEXaggItemX 2 7" xfId="7206"/>
    <cellStyle name="SAPBEXaggItemX 2 7 2" xfId="11723"/>
    <cellStyle name="SAPBEXaggItemX 2 8" xfId="7422"/>
    <cellStyle name="SAPBEXaggItemX 2 8 2" xfId="11939"/>
    <cellStyle name="SAPBEXaggItemX 2 9" xfId="8483"/>
    <cellStyle name="SAPBEXaggItemX 2 9 2" xfId="12117"/>
    <cellStyle name="SAPBEXaggItemX 3" xfId="5653"/>
    <cellStyle name="SAPBEXaggItemX 3 2" xfId="6558"/>
    <cellStyle name="SAPBEXaggItemX 3 2 2" xfId="11075"/>
    <cellStyle name="SAPBEXaggItemX 3 3" xfId="6345"/>
    <cellStyle name="SAPBEXaggItemX 3 3 2" xfId="10862"/>
    <cellStyle name="SAPBEXaggItemX 3 4" xfId="6126"/>
    <cellStyle name="SAPBEXaggItemX 3 4 2" xfId="10643"/>
    <cellStyle name="SAPBEXaggItemX 3 5" xfId="6787"/>
    <cellStyle name="SAPBEXaggItemX 3 5 2" xfId="11304"/>
    <cellStyle name="SAPBEXaggItemX 3 6" xfId="7204"/>
    <cellStyle name="SAPBEXaggItemX 3 6 2" xfId="11721"/>
    <cellStyle name="SAPBEXaggItemX 3 7" xfId="7420"/>
    <cellStyle name="SAPBEXaggItemX 3 7 2" xfId="11937"/>
    <cellStyle name="SAPBEXaggItemX 3 8" xfId="10302"/>
    <cellStyle name="SAPBEXaggItemX 4" xfId="5654"/>
    <cellStyle name="SAPBEXaggItemX 4 2" xfId="6559"/>
    <cellStyle name="SAPBEXaggItemX 4 2 2" xfId="11076"/>
    <cellStyle name="SAPBEXaggItemX 4 3" xfId="6346"/>
    <cellStyle name="SAPBEXaggItemX 4 3 2" xfId="10863"/>
    <cellStyle name="SAPBEXaggItemX 4 4" xfId="6127"/>
    <cellStyle name="SAPBEXaggItemX 4 4 2" xfId="10644"/>
    <cellStyle name="SAPBEXaggItemX 4 5" xfId="6788"/>
    <cellStyle name="SAPBEXaggItemX 4 5 2" xfId="11305"/>
    <cellStyle name="SAPBEXaggItemX 4 6" xfId="7203"/>
    <cellStyle name="SAPBEXaggItemX 4 6 2" xfId="11720"/>
    <cellStyle name="SAPBEXaggItemX 4 7" xfId="7419"/>
    <cellStyle name="SAPBEXaggItemX 4 7 2" xfId="11936"/>
    <cellStyle name="SAPBEXaggItemX 4 8" xfId="10303"/>
    <cellStyle name="SAPBEXaggItemX 5" xfId="5655"/>
    <cellStyle name="SAPBEXaggItemX 5 2" xfId="6560"/>
    <cellStyle name="SAPBEXaggItemX 5 2 2" xfId="11077"/>
    <cellStyle name="SAPBEXaggItemX 5 3" xfId="6347"/>
    <cellStyle name="SAPBEXaggItemX 5 3 2" xfId="10864"/>
    <cellStyle name="SAPBEXaggItemX 5 4" xfId="6128"/>
    <cellStyle name="SAPBEXaggItemX 5 4 2" xfId="10645"/>
    <cellStyle name="SAPBEXaggItemX 5 5" xfId="6789"/>
    <cellStyle name="SAPBEXaggItemX 5 5 2" xfId="11306"/>
    <cellStyle name="SAPBEXaggItemX 5 6" xfId="7202"/>
    <cellStyle name="SAPBEXaggItemX 5 6 2" xfId="11719"/>
    <cellStyle name="SAPBEXaggItemX 5 7" xfId="7418"/>
    <cellStyle name="SAPBEXaggItemX 5 7 2" xfId="11935"/>
    <cellStyle name="SAPBEXaggItemX 5 8" xfId="10304"/>
    <cellStyle name="SAPBEXaggItemX 6" xfId="5650"/>
    <cellStyle name="SAPBEXaggItemX 6 2" xfId="10299"/>
    <cellStyle name="SAPBEXaggItemX 7" xfId="6342"/>
    <cellStyle name="SAPBEXaggItemX 7 2" xfId="10859"/>
    <cellStyle name="SAPBEXaggItemX 8" xfId="6124"/>
    <cellStyle name="SAPBEXaggItemX 8 2" xfId="10641"/>
    <cellStyle name="SAPBEXaggItemX 9" xfId="6784"/>
    <cellStyle name="SAPBEXaggItemX 9 2" xfId="11301"/>
    <cellStyle name="SAPBEXchaText" xfId="2037"/>
    <cellStyle name="SAPBEXchaText 10" xfId="7201"/>
    <cellStyle name="SAPBEXchaText 10 2" xfId="9402"/>
    <cellStyle name="SAPBEXchaText 10 2 2" xfId="12415"/>
    <cellStyle name="SAPBEXchaText 10 3" xfId="11718"/>
    <cellStyle name="SAPBEXchaText 11" xfId="7417"/>
    <cellStyle name="SAPBEXchaText 11 2" xfId="9403"/>
    <cellStyle name="SAPBEXchaText 11 2 2" xfId="12416"/>
    <cellStyle name="SAPBEXchaText 11 3" xfId="11934"/>
    <cellStyle name="SAPBEXchaText 12" xfId="8484"/>
    <cellStyle name="SAPBEXchaText 12 2" xfId="9404"/>
    <cellStyle name="SAPBEXchaText 12 2 2" xfId="12417"/>
    <cellStyle name="SAPBEXchaText 12 3" xfId="12118"/>
    <cellStyle name="SAPBEXchaText 13" xfId="8485"/>
    <cellStyle name="SAPBEXchaText 13 2" xfId="9405"/>
    <cellStyle name="SAPBEXchaText 13 2 2" xfId="12418"/>
    <cellStyle name="SAPBEXchaText 13 3" xfId="12119"/>
    <cellStyle name="SAPBEXchaText 14" xfId="8486"/>
    <cellStyle name="SAPBEXchaText 14 2" xfId="9406"/>
    <cellStyle name="SAPBEXchaText 14 2 2" xfId="12419"/>
    <cellStyle name="SAPBEXchaText 14 3" xfId="12120"/>
    <cellStyle name="SAPBEXchaText 15" xfId="8487"/>
    <cellStyle name="SAPBEXchaText 15 2" xfId="9407"/>
    <cellStyle name="SAPBEXchaText 15 2 2" xfId="12420"/>
    <cellStyle name="SAPBEXchaText 15 3" xfId="12121"/>
    <cellStyle name="SAPBEXchaText 16" xfId="8488"/>
    <cellStyle name="SAPBEXchaText 2" xfId="5657"/>
    <cellStyle name="SAPBEXchaText 2 10" xfId="8489"/>
    <cellStyle name="SAPBEXchaText 2 11" xfId="8490"/>
    <cellStyle name="SAPBEXchaText 2 12" xfId="8491"/>
    <cellStyle name="SAPBEXchaText 2 12 2" xfId="9409"/>
    <cellStyle name="SAPBEXchaText 2 12 2 2" xfId="12422"/>
    <cellStyle name="SAPBEXchaText 2 12 3" xfId="12122"/>
    <cellStyle name="SAPBEXchaText 2 13" xfId="9408"/>
    <cellStyle name="SAPBEXchaText 2 13 2" xfId="12421"/>
    <cellStyle name="SAPBEXchaText 2 2" xfId="5658"/>
    <cellStyle name="SAPBEXchaText 2 2 10" xfId="8492"/>
    <cellStyle name="SAPBEXchaText 2 2 10 2" xfId="9410"/>
    <cellStyle name="SAPBEXchaText 2 2 10 2 2" xfId="12423"/>
    <cellStyle name="SAPBEXchaText 2 2 10 3" xfId="12123"/>
    <cellStyle name="SAPBEXchaText 2 2 11" xfId="8493"/>
    <cellStyle name="SAPBEXchaText 2 2 11 2" xfId="9411"/>
    <cellStyle name="SAPBEXchaText 2 2 11 2 2" xfId="12424"/>
    <cellStyle name="SAPBEXchaText 2 2 11 3" xfId="12124"/>
    <cellStyle name="SAPBEXchaText 2 2 12" xfId="8494"/>
    <cellStyle name="SAPBEXchaText 2 2 13" xfId="10306"/>
    <cellStyle name="SAPBEXchaText 2 2 2" xfId="6562"/>
    <cellStyle name="SAPBEXchaText 2 2 2 2" xfId="8495"/>
    <cellStyle name="SAPBEXchaText 2 2 2 2 2" xfId="9413"/>
    <cellStyle name="SAPBEXchaText 2 2 2 2 2 2" xfId="12426"/>
    <cellStyle name="SAPBEXchaText 2 2 2 2 3" xfId="12125"/>
    <cellStyle name="SAPBEXchaText 2 2 2 3" xfId="8496"/>
    <cellStyle name="SAPBEXchaText 2 2 2 3 2" xfId="9414"/>
    <cellStyle name="SAPBEXchaText 2 2 2 3 2 2" xfId="12427"/>
    <cellStyle name="SAPBEXchaText 2 2 2 3 3" xfId="12126"/>
    <cellStyle name="SAPBEXchaText 2 2 2 4" xfId="9412"/>
    <cellStyle name="SAPBEXchaText 2 2 2 4 2" xfId="12425"/>
    <cellStyle name="SAPBEXchaText 2 2 2 5" xfId="11079"/>
    <cellStyle name="SAPBEXchaText 2 2 3" xfId="6349"/>
    <cellStyle name="SAPBEXchaText 2 2 3 2" xfId="9415"/>
    <cellStyle name="SAPBEXchaText 2 2 3 2 2" xfId="12428"/>
    <cellStyle name="SAPBEXchaText 2 2 3 3" xfId="10866"/>
    <cellStyle name="SAPBEXchaText 2 2 4" xfId="6130"/>
    <cellStyle name="SAPBEXchaText 2 2 4 2" xfId="9416"/>
    <cellStyle name="SAPBEXchaText 2 2 4 2 2" xfId="12429"/>
    <cellStyle name="SAPBEXchaText 2 2 4 3" xfId="10647"/>
    <cellStyle name="SAPBEXchaText 2 2 5" xfId="6791"/>
    <cellStyle name="SAPBEXchaText 2 2 5 2" xfId="9417"/>
    <cellStyle name="SAPBEXchaText 2 2 5 2 2" xfId="12430"/>
    <cellStyle name="SAPBEXchaText 2 2 5 3" xfId="11308"/>
    <cellStyle name="SAPBEXchaText 2 2 6" xfId="7200"/>
    <cellStyle name="SAPBEXchaText 2 2 6 2" xfId="9418"/>
    <cellStyle name="SAPBEXchaText 2 2 6 2 2" xfId="12431"/>
    <cellStyle name="SAPBEXchaText 2 2 6 3" xfId="11717"/>
    <cellStyle name="SAPBEXchaText 2 2 7" xfId="7416"/>
    <cellStyle name="SAPBEXchaText 2 2 7 2" xfId="9419"/>
    <cellStyle name="SAPBEXchaText 2 2 7 2 2" xfId="12432"/>
    <cellStyle name="SAPBEXchaText 2 2 7 3" xfId="11933"/>
    <cellStyle name="SAPBEXchaText 2 2 8" xfId="8497"/>
    <cellStyle name="SAPBEXchaText 2 2 8 2" xfId="9420"/>
    <cellStyle name="SAPBEXchaText 2 2 8 2 2" xfId="12433"/>
    <cellStyle name="SAPBEXchaText 2 2 8 3" xfId="12127"/>
    <cellStyle name="SAPBEXchaText 2 2 9" xfId="8498"/>
    <cellStyle name="SAPBEXchaText 2 2 9 2" xfId="9421"/>
    <cellStyle name="SAPBEXchaText 2 2 9 2 2" xfId="12434"/>
    <cellStyle name="SAPBEXchaText 2 2 9 3" xfId="12128"/>
    <cellStyle name="SAPBEXchaText 2 3" xfId="8499"/>
    <cellStyle name="SAPBEXchaText 2 4" xfId="8500"/>
    <cellStyle name="SAPBEXchaText 2 5" xfId="8501"/>
    <cellStyle name="SAPBEXchaText 2 6" xfId="8502"/>
    <cellStyle name="SAPBEXchaText 2 7" xfId="8503"/>
    <cellStyle name="SAPBEXchaText 2 8" xfId="8504"/>
    <cellStyle name="SAPBEXchaText 2 9" xfId="8505"/>
    <cellStyle name="SAPBEXchaText 3" xfId="5659"/>
    <cellStyle name="SAPBEXchaText 3 2" xfId="6563"/>
    <cellStyle name="SAPBEXchaText 3 2 2" xfId="11080"/>
    <cellStyle name="SAPBEXchaText 3 3" xfId="6350"/>
    <cellStyle name="SAPBEXchaText 3 3 2" xfId="10867"/>
    <cellStyle name="SAPBEXchaText 3 4" xfId="6744"/>
    <cellStyle name="SAPBEXchaText 3 4 2" xfId="11261"/>
    <cellStyle name="SAPBEXchaText 3 5" xfId="6792"/>
    <cellStyle name="SAPBEXchaText 3 5 2" xfId="11309"/>
    <cellStyle name="SAPBEXchaText 3 6" xfId="7199"/>
    <cellStyle name="SAPBEXchaText 3 6 2" xfId="11716"/>
    <cellStyle name="SAPBEXchaText 3 7" xfId="7415"/>
    <cellStyle name="SAPBEXchaText 3 7 2" xfId="11932"/>
    <cellStyle name="SAPBEXchaText 3 8" xfId="9422"/>
    <cellStyle name="SAPBEXchaText 3 8 2" xfId="12435"/>
    <cellStyle name="SAPBEXchaText 3 9" xfId="10307"/>
    <cellStyle name="SAPBEXchaText 4" xfId="5660"/>
    <cellStyle name="SAPBEXchaText 4 2" xfId="6564"/>
    <cellStyle name="SAPBEXchaText 4 2 2" xfId="11081"/>
    <cellStyle name="SAPBEXchaText 4 3" xfId="6351"/>
    <cellStyle name="SAPBEXchaText 4 3 2" xfId="10868"/>
    <cellStyle name="SAPBEXchaText 4 4" xfId="6131"/>
    <cellStyle name="SAPBEXchaText 4 4 2" xfId="10648"/>
    <cellStyle name="SAPBEXchaText 4 5" xfId="6793"/>
    <cellStyle name="SAPBEXchaText 4 5 2" xfId="11310"/>
    <cellStyle name="SAPBEXchaText 4 6" xfId="7198"/>
    <cellStyle name="SAPBEXchaText 4 6 2" xfId="11715"/>
    <cellStyle name="SAPBEXchaText 4 7" xfId="7414"/>
    <cellStyle name="SAPBEXchaText 4 7 2" xfId="11931"/>
    <cellStyle name="SAPBEXchaText 4 8" xfId="9423"/>
    <cellStyle name="SAPBEXchaText 4 8 2" xfId="12436"/>
    <cellStyle name="SAPBEXchaText 4 9" xfId="10308"/>
    <cellStyle name="SAPBEXchaText 5" xfId="5661"/>
    <cellStyle name="SAPBEXchaText 5 2" xfId="6565"/>
    <cellStyle name="SAPBEXchaText 5 2 2" xfId="11082"/>
    <cellStyle name="SAPBEXchaText 5 3" xfId="6352"/>
    <cellStyle name="SAPBEXchaText 5 3 2" xfId="10869"/>
    <cellStyle name="SAPBEXchaText 5 4" xfId="6132"/>
    <cellStyle name="SAPBEXchaText 5 4 2" xfId="10649"/>
    <cellStyle name="SAPBEXchaText 5 5" xfId="6794"/>
    <cellStyle name="SAPBEXchaText 5 5 2" xfId="11311"/>
    <cellStyle name="SAPBEXchaText 5 6" xfId="7197"/>
    <cellStyle name="SAPBEXchaText 5 6 2" xfId="11714"/>
    <cellStyle name="SAPBEXchaText 5 7" xfId="7413"/>
    <cellStyle name="SAPBEXchaText 5 7 2" xfId="11930"/>
    <cellStyle name="SAPBEXchaText 5 8" xfId="9424"/>
    <cellStyle name="SAPBEXchaText 5 8 2" xfId="12437"/>
    <cellStyle name="SAPBEXchaText 5 9" xfId="10309"/>
    <cellStyle name="SAPBEXchaText 6" xfId="5656"/>
    <cellStyle name="SAPBEXchaText 6 2" xfId="9425"/>
    <cellStyle name="SAPBEXchaText 6 2 2" xfId="12438"/>
    <cellStyle name="SAPBEXchaText 6 3" xfId="10305"/>
    <cellStyle name="SAPBEXchaText 7" xfId="6348"/>
    <cellStyle name="SAPBEXchaText 7 2" xfId="9426"/>
    <cellStyle name="SAPBEXchaText 7 2 2" xfId="12439"/>
    <cellStyle name="SAPBEXchaText 7 3" xfId="10865"/>
    <cellStyle name="SAPBEXchaText 8" xfId="6129"/>
    <cellStyle name="SAPBEXchaText 8 2" xfId="9427"/>
    <cellStyle name="SAPBEXchaText 8 2 2" xfId="12440"/>
    <cellStyle name="SAPBEXchaText 8 3" xfId="10646"/>
    <cellStyle name="SAPBEXchaText 9" xfId="6790"/>
    <cellStyle name="SAPBEXchaText 9 2" xfId="9428"/>
    <cellStyle name="SAPBEXchaText 9 2 2" xfId="12441"/>
    <cellStyle name="SAPBEXchaText 9 3" xfId="11307"/>
    <cellStyle name="SAPBEXexcBad7" xfId="2367"/>
    <cellStyle name="SAPBEXexcBad7 10" xfId="7196"/>
    <cellStyle name="SAPBEXexcBad7 10 2" xfId="9429"/>
    <cellStyle name="SAPBEXexcBad7 10 2 2" xfId="12442"/>
    <cellStyle name="SAPBEXexcBad7 10 3" xfId="11713"/>
    <cellStyle name="SAPBEXexcBad7 11" xfId="7412"/>
    <cellStyle name="SAPBEXexcBad7 11 2" xfId="9430"/>
    <cellStyle name="SAPBEXexcBad7 11 2 2" xfId="12443"/>
    <cellStyle name="SAPBEXexcBad7 11 3" xfId="11929"/>
    <cellStyle name="SAPBEXexcBad7 12" xfId="8506"/>
    <cellStyle name="SAPBEXexcBad7 12 2" xfId="9431"/>
    <cellStyle name="SAPBEXexcBad7 12 2 2" xfId="12444"/>
    <cellStyle name="SAPBEXexcBad7 12 3" xfId="12129"/>
    <cellStyle name="SAPBEXexcBad7 13" xfId="8507"/>
    <cellStyle name="SAPBEXexcBad7 13 2" xfId="9432"/>
    <cellStyle name="SAPBEXexcBad7 13 2 2" xfId="12445"/>
    <cellStyle name="SAPBEXexcBad7 13 3" xfId="12130"/>
    <cellStyle name="SAPBEXexcBad7 14" xfId="8508"/>
    <cellStyle name="SAPBEXexcBad7 14 2" xfId="9433"/>
    <cellStyle name="SAPBEXexcBad7 14 2 2" xfId="12446"/>
    <cellStyle name="SAPBEXexcBad7 14 3" xfId="12131"/>
    <cellStyle name="SAPBEXexcBad7 15" xfId="8509"/>
    <cellStyle name="SAPBEXexcBad7 15 2" xfId="9434"/>
    <cellStyle name="SAPBEXexcBad7 15 2 2" xfId="12447"/>
    <cellStyle name="SAPBEXexcBad7 15 3" xfId="12132"/>
    <cellStyle name="SAPBEXexcBad7 16" xfId="8510"/>
    <cellStyle name="SAPBEXexcBad7 16 2" xfId="12133"/>
    <cellStyle name="SAPBEXexcBad7 17" xfId="10221"/>
    <cellStyle name="SAPBEXexcBad7 2" xfId="5663"/>
    <cellStyle name="SAPBEXexcBad7 2 10" xfId="8511"/>
    <cellStyle name="SAPBEXexcBad7 2 10 2" xfId="12134"/>
    <cellStyle name="SAPBEXexcBad7 2 11" xfId="8512"/>
    <cellStyle name="SAPBEXexcBad7 2 11 2" xfId="12135"/>
    <cellStyle name="SAPBEXexcBad7 2 12" xfId="8513"/>
    <cellStyle name="SAPBEXexcBad7 2 12 2" xfId="9436"/>
    <cellStyle name="SAPBEXexcBad7 2 12 2 2" xfId="12449"/>
    <cellStyle name="SAPBEXexcBad7 2 12 3" xfId="12136"/>
    <cellStyle name="SAPBEXexcBad7 2 13" xfId="9435"/>
    <cellStyle name="SAPBEXexcBad7 2 13 2" xfId="12448"/>
    <cellStyle name="SAPBEXexcBad7 2 14" xfId="10311"/>
    <cellStyle name="SAPBEXexcBad7 2 2" xfId="5664"/>
    <cellStyle name="SAPBEXexcBad7 2 2 10" xfId="8514"/>
    <cellStyle name="SAPBEXexcBad7 2 2 10 2" xfId="9437"/>
    <cellStyle name="SAPBEXexcBad7 2 2 10 2 2" xfId="12450"/>
    <cellStyle name="SAPBEXexcBad7 2 2 10 3" xfId="12137"/>
    <cellStyle name="SAPBEXexcBad7 2 2 11" xfId="8515"/>
    <cellStyle name="SAPBEXexcBad7 2 2 11 2" xfId="9438"/>
    <cellStyle name="SAPBEXexcBad7 2 2 11 2 2" xfId="12451"/>
    <cellStyle name="SAPBEXexcBad7 2 2 11 3" xfId="12138"/>
    <cellStyle name="SAPBEXexcBad7 2 2 12" xfId="8516"/>
    <cellStyle name="SAPBEXexcBad7 2 2 12 2" xfId="12139"/>
    <cellStyle name="SAPBEXexcBad7 2 2 13" xfId="10312"/>
    <cellStyle name="SAPBEXexcBad7 2 2 2" xfId="6567"/>
    <cellStyle name="SAPBEXexcBad7 2 2 2 2" xfId="8517"/>
    <cellStyle name="SAPBEXexcBad7 2 2 2 2 2" xfId="9440"/>
    <cellStyle name="SAPBEXexcBad7 2 2 2 2 2 2" xfId="12453"/>
    <cellStyle name="SAPBEXexcBad7 2 2 2 2 3" xfId="12140"/>
    <cellStyle name="SAPBEXexcBad7 2 2 2 3" xfId="8518"/>
    <cellStyle name="SAPBEXexcBad7 2 2 2 3 2" xfId="9441"/>
    <cellStyle name="SAPBEXexcBad7 2 2 2 3 2 2" xfId="12454"/>
    <cellStyle name="SAPBEXexcBad7 2 2 2 3 3" xfId="12141"/>
    <cellStyle name="SAPBEXexcBad7 2 2 2 4" xfId="9439"/>
    <cellStyle name="SAPBEXexcBad7 2 2 2 4 2" xfId="12452"/>
    <cellStyle name="SAPBEXexcBad7 2 2 2 5" xfId="11084"/>
    <cellStyle name="SAPBEXexcBad7 2 2 3" xfId="6355"/>
    <cellStyle name="SAPBEXexcBad7 2 2 3 2" xfId="9442"/>
    <cellStyle name="SAPBEXexcBad7 2 2 3 2 2" xfId="12455"/>
    <cellStyle name="SAPBEXexcBad7 2 2 3 3" xfId="10872"/>
    <cellStyle name="SAPBEXexcBad7 2 2 4" xfId="6135"/>
    <cellStyle name="SAPBEXexcBad7 2 2 4 2" xfId="9443"/>
    <cellStyle name="SAPBEXexcBad7 2 2 4 2 2" xfId="12456"/>
    <cellStyle name="SAPBEXexcBad7 2 2 4 3" xfId="10652"/>
    <cellStyle name="SAPBEXexcBad7 2 2 5" xfId="6797"/>
    <cellStyle name="SAPBEXexcBad7 2 2 5 2" xfId="9444"/>
    <cellStyle name="SAPBEXexcBad7 2 2 5 2 2" xfId="12457"/>
    <cellStyle name="SAPBEXexcBad7 2 2 5 3" xfId="11314"/>
    <cellStyle name="SAPBEXexcBad7 2 2 6" xfId="7194"/>
    <cellStyle name="SAPBEXexcBad7 2 2 6 2" xfId="9445"/>
    <cellStyle name="SAPBEXexcBad7 2 2 6 2 2" xfId="12458"/>
    <cellStyle name="SAPBEXexcBad7 2 2 6 3" xfId="11711"/>
    <cellStyle name="SAPBEXexcBad7 2 2 7" xfId="7410"/>
    <cellStyle name="SAPBEXexcBad7 2 2 7 2" xfId="9446"/>
    <cellStyle name="SAPBEXexcBad7 2 2 7 2 2" xfId="12459"/>
    <cellStyle name="SAPBEXexcBad7 2 2 7 3" xfId="11927"/>
    <cellStyle name="SAPBEXexcBad7 2 2 8" xfId="8519"/>
    <cellStyle name="SAPBEXexcBad7 2 2 8 2" xfId="9447"/>
    <cellStyle name="SAPBEXexcBad7 2 2 8 2 2" xfId="12460"/>
    <cellStyle name="SAPBEXexcBad7 2 2 8 3" xfId="12142"/>
    <cellStyle name="SAPBEXexcBad7 2 2 9" xfId="8520"/>
    <cellStyle name="SAPBEXexcBad7 2 2 9 2" xfId="9448"/>
    <cellStyle name="SAPBEXexcBad7 2 2 9 2 2" xfId="12461"/>
    <cellStyle name="SAPBEXexcBad7 2 2 9 3" xfId="12143"/>
    <cellStyle name="SAPBEXexcBad7 2 3" xfId="6566"/>
    <cellStyle name="SAPBEXexcBad7 2 3 2" xfId="11083"/>
    <cellStyle name="SAPBEXexcBad7 2 4" xfId="6354"/>
    <cellStyle name="SAPBEXexcBad7 2 4 2" xfId="10871"/>
    <cellStyle name="SAPBEXexcBad7 2 5" xfId="6134"/>
    <cellStyle name="SAPBEXexcBad7 2 5 2" xfId="10651"/>
    <cellStyle name="SAPBEXexcBad7 2 6" xfId="6796"/>
    <cellStyle name="SAPBEXexcBad7 2 6 2" xfId="11313"/>
    <cellStyle name="SAPBEXexcBad7 2 7" xfId="7195"/>
    <cellStyle name="SAPBEXexcBad7 2 7 2" xfId="11712"/>
    <cellStyle name="SAPBEXexcBad7 2 8" xfId="7411"/>
    <cellStyle name="SAPBEXexcBad7 2 8 2" xfId="11928"/>
    <cellStyle name="SAPBEXexcBad7 2 9" xfId="8521"/>
    <cellStyle name="SAPBEXexcBad7 2 9 2" xfId="12144"/>
    <cellStyle name="SAPBEXexcBad7 3" xfId="5665"/>
    <cellStyle name="SAPBEXexcBad7 3 2" xfId="6568"/>
    <cellStyle name="SAPBEXexcBad7 3 2 2" xfId="11085"/>
    <cellStyle name="SAPBEXexcBad7 3 3" xfId="6356"/>
    <cellStyle name="SAPBEXexcBad7 3 3 2" xfId="10873"/>
    <cellStyle name="SAPBEXexcBad7 3 4" xfId="6136"/>
    <cellStyle name="SAPBEXexcBad7 3 4 2" xfId="10653"/>
    <cellStyle name="SAPBEXexcBad7 3 5" xfId="6798"/>
    <cellStyle name="SAPBEXexcBad7 3 5 2" xfId="11315"/>
    <cellStyle name="SAPBEXexcBad7 3 6" xfId="7193"/>
    <cellStyle name="SAPBEXexcBad7 3 6 2" xfId="11710"/>
    <cellStyle name="SAPBEXexcBad7 3 7" xfId="7409"/>
    <cellStyle name="SAPBEXexcBad7 3 7 2" xfId="11926"/>
    <cellStyle name="SAPBEXexcBad7 3 8" xfId="9449"/>
    <cellStyle name="SAPBEXexcBad7 3 8 2" xfId="12462"/>
    <cellStyle name="SAPBEXexcBad7 3 9" xfId="10313"/>
    <cellStyle name="SAPBEXexcBad7 4" xfId="5666"/>
    <cellStyle name="SAPBEXexcBad7 4 2" xfId="6569"/>
    <cellStyle name="SAPBEXexcBad7 4 2 2" xfId="11086"/>
    <cellStyle name="SAPBEXexcBad7 4 3" xfId="6357"/>
    <cellStyle name="SAPBEXexcBad7 4 3 2" xfId="10874"/>
    <cellStyle name="SAPBEXexcBad7 4 4" xfId="6745"/>
    <cellStyle name="SAPBEXexcBad7 4 4 2" xfId="11262"/>
    <cellStyle name="SAPBEXexcBad7 4 5" xfId="6799"/>
    <cellStyle name="SAPBEXexcBad7 4 5 2" xfId="11316"/>
    <cellStyle name="SAPBEXexcBad7 4 6" xfId="7192"/>
    <cellStyle name="SAPBEXexcBad7 4 6 2" xfId="11709"/>
    <cellStyle name="SAPBEXexcBad7 4 7" xfId="7408"/>
    <cellStyle name="SAPBEXexcBad7 4 7 2" xfId="11925"/>
    <cellStyle name="SAPBEXexcBad7 4 8" xfId="9450"/>
    <cellStyle name="SAPBEXexcBad7 4 8 2" xfId="12463"/>
    <cellStyle name="SAPBEXexcBad7 4 9" xfId="10314"/>
    <cellStyle name="SAPBEXexcBad7 5" xfId="5667"/>
    <cellStyle name="SAPBEXexcBad7 5 2" xfId="6570"/>
    <cellStyle name="SAPBEXexcBad7 5 2 2" xfId="11087"/>
    <cellStyle name="SAPBEXexcBad7 5 3" xfId="6358"/>
    <cellStyle name="SAPBEXexcBad7 5 3 2" xfId="10875"/>
    <cellStyle name="SAPBEXexcBad7 5 4" xfId="6137"/>
    <cellStyle name="SAPBEXexcBad7 5 4 2" xfId="10654"/>
    <cellStyle name="SAPBEXexcBad7 5 5" xfId="6800"/>
    <cellStyle name="SAPBEXexcBad7 5 5 2" xfId="11317"/>
    <cellStyle name="SAPBEXexcBad7 5 6" xfId="7191"/>
    <cellStyle name="SAPBEXexcBad7 5 6 2" xfId="11708"/>
    <cellStyle name="SAPBEXexcBad7 5 7" xfId="7407"/>
    <cellStyle name="SAPBEXexcBad7 5 7 2" xfId="11924"/>
    <cellStyle name="SAPBEXexcBad7 5 8" xfId="9451"/>
    <cellStyle name="SAPBEXexcBad7 5 8 2" xfId="12464"/>
    <cellStyle name="SAPBEXexcBad7 5 9" xfId="10315"/>
    <cellStyle name="SAPBEXexcBad7 6" xfId="5662"/>
    <cellStyle name="SAPBEXexcBad7 6 2" xfId="9452"/>
    <cellStyle name="SAPBEXexcBad7 6 2 2" xfId="12465"/>
    <cellStyle name="SAPBEXexcBad7 6 3" xfId="10310"/>
    <cellStyle name="SAPBEXexcBad7 7" xfId="6353"/>
    <cellStyle name="SAPBEXexcBad7 7 2" xfId="9453"/>
    <cellStyle name="SAPBEXexcBad7 7 2 2" xfId="12466"/>
    <cellStyle name="SAPBEXexcBad7 7 3" xfId="10870"/>
    <cellStyle name="SAPBEXexcBad7 8" xfId="6133"/>
    <cellStyle name="SAPBEXexcBad7 8 2" xfId="9454"/>
    <cellStyle name="SAPBEXexcBad7 8 2 2" xfId="12467"/>
    <cellStyle name="SAPBEXexcBad7 8 3" xfId="10650"/>
    <cellStyle name="SAPBEXexcBad7 9" xfId="6795"/>
    <cellStyle name="SAPBEXexcBad7 9 2" xfId="9455"/>
    <cellStyle name="SAPBEXexcBad7 9 2 2" xfId="12468"/>
    <cellStyle name="SAPBEXexcBad7 9 3" xfId="11312"/>
    <cellStyle name="SAPBEXexcBad8" xfId="2420"/>
    <cellStyle name="SAPBEXexcBad8 10" xfId="7190"/>
    <cellStyle name="SAPBEXexcBad8 10 2" xfId="9456"/>
    <cellStyle name="SAPBEXexcBad8 10 2 2" xfId="12469"/>
    <cellStyle name="SAPBEXexcBad8 10 3" xfId="11707"/>
    <cellStyle name="SAPBEXexcBad8 11" xfId="7406"/>
    <cellStyle name="SAPBEXexcBad8 11 2" xfId="9457"/>
    <cellStyle name="SAPBEXexcBad8 11 2 2" xfId="12470"/>
    <cellStyle name="SAPBEXexcBad8 11 3" xfId="11923"/>
    <cellStyle name="SAPBEXexcBad8 12" xfId="8522"/>
    <cellStyle name="SAPBEXexcBad8 12 2" xfId="9458"/>
    <cellStyle name="SAPBEXexcBad8 12 2 2" xfId="12471"/>
    <cellStyle name="SAPBEXexcBad8 12 3" xfId="12145"/>
    <cellStyle name="SAPBEXexcBad8 13" xfId="8523"/>
    <cellStyle name="SAPBEXexcBad8 13 2" xfId="9459"/>
    <cellStyle name="SAPBEXexcBad8 13 2 2" xfId="12472"/>
    <cellStyle name="SAPBEXexcBad8 13 3" xfId="12146"/>
    <cellStyle name="SAPBEXexcBad8 14" xfId="8524"/>
    <cellStyle name="SAPBEXexcBad8 14 2" xfId="9460"/>
    <cellStyle name="SAPBEXexcBad8 14 2 2" xfId="12473"/>
    <cellStyle name="SAPBEXexcBad8 14 3" xfId="12147"/>
    <cellStyle name="SAPBEXexcBad8 15" xfId="8525"/>
    <cellStyle name="SAPBEXexcBad8 15 2" xfId="9461"/>
    <cellStyle name="SAPBEXexcBad8 15 2 2" xfId="12474"/>
    <cellStyle name="SAPBEXexcBad8 15 3" xfId="12148"/>
    <cellStyle name="SAPBEXexcBad8 16" xfId="8526"/>
    <cellStyle name="SAPBEXexcBad8 16 2" xfId="12149"/>
    <cellStyle name="SAPBEXexcBad8 17" xfId="10222"/>
    <cellStyle name="SAPBEXexcBad8 2" xfId="5669"/>
    <cellStyle name="SAPBEXexcBad8 2 10" xfId="8527"/>
    <cellStyle name="SAPBEXexcBad8 2 10 2" xfId="12150"/>
    <cellStyle name="SAPBEXexcBad8 2 11" xfId="8528"/>
    <cellStyle name="SAPBEXexcBad8 2 11 2" xfId="12151"/>
    <cellStyle name="SAPBEXexcBad8 2 12" xfId="8529"/>
    <cellStyle name="SAPBEXexcBad8 2 12 2" xfId="9463"/>
    <cellStyle name="SAPBEXexcBad8 2 12 2 2" xfId="12476"/>
    <cellStyle name="SAPBEXexcBad8 2 12 3" xfId="12152"/>
    <cellStyle name="SAPBEXexcBad8 2 13" xfId="9462"/>
    <cellStyle name="SAPBEXexcBad8 2 13 2" xfId="12475"/>
    <cellStyle name="SAPBEXexcBad8 2 14" xfId="10317"/>
    <cellStyle name="SAPBEXexcBad8 2 2" xfId="5670"/>
    <cellStyle name="SAPBEXexcBad8 2 2 10" xfId="8530"/>
    <cellStyle name="SAPBEXexcBad8 2 2 10 2" xfId="9464"/>
    <cellStyle name="SAPBEXexcBad8 2 2 10 2 2" xfId="12477"/>
    <cellStyle name="SAPBEXexcBad8 2 2 10 3" xfId="12153"/>
    <cellStyle name="SAPBEXexcBad8 2 2 11" xfId="8531"/>
    <cellStyle name="SAPBEXexcBad8 2 2 11 2" xfId="9465"/>
    <cellStyle name="SAPBEXexcBad8 2 2 11 2 2" xfId="12478"/>
    <cellStyle name="SAPBEXexcBad8 2 2 11 3" xfId="12154"/>
    <cellStyle name="SAPBEXexcBad8 2 2 12" xfId="8532"/>
    <cellStyle name="SAPBEXexcBad8 2 2 12 2" xfId="12155"/>
    <cellStyle name="SAPBEXexcBad8 2 2 13" xfId="10318"/>
    <cellStyle name="SAPBEXexcBad8 2 2 2" xfId="6572"/>
    <cellStyle name="SAPBEXexcBad8 2 2 2 2" xfId="8533"/>
    <cellStyle name="SAPBEXexcBad8 2 2 2 2 2" xfId="9467"/>
    <cellStyle name="SAPBEXexcBad8 2 2 2 2 2 2" xfId="12480"/>
    <cellStyle name="SAPBEXexcBad8 2 2 2 2 3" xfId="12156"/>
    <cellStyle name="SAPBEXexcBad8 2 2 2 3" xfId="8534"/>
    <cellStyle name="SAPBEXexcBad8 2 2 2 3 2" xfId="9468"/>
    <cellStyle name="SAPBEXexcBad8 2 2 2 3 2 2" xfId="12481"/>
    <cellStyle name="SAPBEXexcBad8 2 2 2 3 3" xfId="12157"/>
    <cellStyle name="SAPBEXexcBad8 2 2 2 4" xfId="9466"/>
    <cellStyle name="SAPBEXexcBad8 2 2 2 4 2" xfId="12479"/>
    <cellStyle name="SAPBEXexcBad8 2 2 2 5" xfId="11089"/>
    <cellStyle name="SAPBEXexcBad8 2 2 3" xfId="6361"/>
    <cellStyle name="SAPBEXexcBad8 2 2 3 2" xfId="9469"/>
    <cellStyle name="SAPBEXexcBad8 2 2 3 2 2" xfId="12482"/>
    <cellStyle name="SAPBEXexcBad8 2 2 3 3" xfId="10878"/>
    <cellStyle name="SAPBEXexcBad8 2 2 4" xfId="6140"/>
    <cellStyle name="SAPBEXexcBad8 2 2 4 2" xfId="9470"/>
    <cellStyle name="SAPBEXexcBad8 2 2 4 2 2" xfId="12483"/>
    <cellStyle name="SAPBEXexcBad8 2 2 4 3" xfId="10657"/>
    <cellStyle name="SAPBEXexcBad8 2 2 5" xfId="6803"/>
    <cellStyle name="SAPBEXexcBad8 2 2 5 2" xfId="9471"/>
    <cellStyle name="SAPBEXexcBad8 2 2 5 2 2" xfId="12484"/>
    <cellStyle name="SAPBEXexcBad8 2 2 5 3" xfId="11320"/>
    <cellStyle name="SAPBEXexcBad8 2 2 6" xfId="7188"/>
    <cellStyle name="SAPBEXexcBad8 2 2 6 2" xfId="9472"/>
    <cellStyle name="SAPBEXexcBad8 2 2 6 2 2" xfId="12485"/>
    <cellStyle name="SAPBEXexcBad8 2 2 6 3" xfId="11705"/>
    <cellStyle name="SAPBEXexcBad8 2 2 7" xfId="7404"/>
    <cellStyle name="SAPBEXexcBad8 2 2 7 2" xfId="9473"/>
    <cellStyle name="SAPBEXexcBad8 2 2 7 2 2" xfId="12486"/>
    <cellStyle name="SAPBEXexcBad8 2 2 7 3" xfId="11921"/>
    <cellStyle name="SAPBEXexcBad8 2 2 8" xfId="8535"/>
    <cellStyle name="SAPBEXexcBad8 2 2 8 2" xfId="9474"/>
    <cellStyle name="SAPBEXexcBad8 2 2 8 2 2" xfId="12487"/>
    <cellStyle name="SAPBEXexcBad8 2 2 8 3" xfId="12158"/>
    <cellStyle name="SAPBEXexcBad8 2 2 9" xfId="8536"/>
    <cellStyle name="SAPBEXexcBad8 2 2 9 2" xfId="9475"/>
    <cellStyle name="SAPBEXexcBad8 2 2 9 2 2" xfId="12488"/>
    <cellStyle name="SAPBEXexcBad8 2 2 9 3" xfId="12159"/>
    <cellStyle name="SAPBEXexcBad8 2 3" xfId="6571"/>
    <cellStyle name="SAPBEXexcBad8 2 3 2" xfId="11088"/>
    <cellStyle name="SAPBEXexcBad8 2 4" xfId="6360"/>
    <cellStyle name="SAPBEXexcBad8 2 4 2" xfId="10877"/>
    <cellStyle name="SAPBEXexcBad8 2 5" xfId="6139"/>
    <cellStyle name="SAPBEXexcBad8 2 5 2" xfId="10656"/>
    <cellStyle name="SAPBEXexcBad8 2 6" xfId="6802"/>
    <cellStyle name="SAPBEXexcBad8 2 6 2" xfId="11319"/>
    <cellStyle name="SAPBEXexcBad8 2 7" xfId="7189"/>
    <cellStyle name="SAPBEXexcBad8 2 7 2" xfId="11706"/>
    <cellStyle name="SAPBEXexcBad8 2 8" xfId="7405"/>
    <cellStyle name="SAPBEXexcBad8 2 8 2" xfId="11922"/>
    <cellStyle name="SAPBEXexcBad8 2 9" xfId="8537"/>
    <cellStyle name="SAPBEXexcBad8 2 9 2" xfId="12160"/>
    <cellStyle name="SAPBEXexcBad8 3" xfId="5671"/>
    <cellStyle name="SAPBEXexcBad8 3 2" xfId="6573"/>
    <cellStyle name="SAPBEXexcBad8 3 2 2" xfId="11090"/>
    <cellStyle name="SAPBEXexcBad8 3 3" xfId="6362"/>
    <cellStyle name="SAPBEXexcBad8 3 3 2" xfId="10879"/>
    <cellStyle name="SAPBEXexcBad8 3 4" xfId="6141"/>
    <cellStyle name="SAPBEXexcBad8 3 4 2" xfId="10658"/>
    <cellStyle name="SAPBEXexcBad8 3 5" xfId="6804"/>
    <cellStyle name="SAPBEXexcBad8 3 5 2" xfId="11321"/>
    <cellStyle name="SAPBEXexcBad8 3 6" xfId="7187"/>
    <cellStyle name="SAPBEXexcBad8 3 6 2" xfId="11704"/>
    <cellStyle name="SAPBEXexcBad8 3 7" xfId="7403"/>
    <cellStyle name="SAPBEXexcBad8 3 7 2" xfId="11920"/>
    <cellStyle name="SAPBEXexcBad8 3 8" xfId="9476"/>
    <cellStyle name="SAPBEXexcBad8 3 8 2" xfId="12489"/>
    <cellStyle name="SAPBEXexcBad8 3 9" xfId="10319"/>
    <cellStyle name="SAPBEXexcBad8 4" xfId="5672"/>
    <cellStyle name="SAPBEXexcBad8 4 2" xfId="6574"/>
    <cellStyle name="SAPBEXexcBad8 4 2 2" xfId="11091"/>
    <cellStyle name="SAPBEXexcBad8 4 3" xfId="6363"/>
    <cellStyle name="SAPBEXexcBad8 4 3 2" xfId="10880"/>
    <cellStyle name="SAPBEXexcBad8 4 4" xfId="6142"/>
    <cellStyle name="SAPBEXexcBad8 4 4 2" xfId="10659"/>
    <cellStyle name="SAPBEXexcBad8 4 5" xfId="6805"/>
    <cellStyle name="SAPBEXexcBad8 4 5 2" xfId="11322"/>
    <cellStyle name="SAPBEXexcBad8 4 6" xfId="7186"/>
    <cellStyle name="SAPBEXexcBad8 4 6 2" xfId="11703"/>
    <cellStyle name="SAPBEXexcBad8 4 7" xfId="7402"/>
    <cellStyle name="SAPBEXexcBad8 4 7 2" xfId="11919"/>
    <cellStyle name="SAPBEXexcBad8 4 8" xfId="9477"/>
    <cellStyle name="SAPBEXexcBad8 4 8 2" xfId="12490"/>
    <cellStyle name="SAPBEXexcBad8 4 9" xfId="10320"/>
    <cellStyle name="SAPBEXexcBad8 5" xfId="5673"/>
    <cellStyle name="SAPBEXexcBad8 5 2" xfId="6575"/>
    <cellStyle name="SAPBEXexcBad8 5 2 2" xfId="11092"/>
    <cellStyle name="SAPBEXexcBad8 5 3" xfId="6364"/>
    <cellStyle name="SAPBEXexcBad8 5 3 2" xfId="10881"/>
    <cellStyle name="SAPBEXexcBad8 5 4" xfId="6746"/>
    <cellStyle name="SAPBEXexcBad8 5 4 2" xfId="11263"/>
    <cellStyle name="SAPBEXexcBad8 5 5" xfId="6806"/>
    <cellStyle name="SAPBEXexcBad8 5 5 2" xfId="11323"/>
    <cellStyle name="SAPBEXexcBad8 5 6" xfId="7185"/>
    <cellStyle name="SAPBEXexcBad8 5 6 2" xfId="11702"/>
    <cellStyle name="SAPBEXexcBad8 5 7" xfId="7401"/>
    <cellStyle name="SAPBEXexcBad8 5 7 2" xfId="11918"/>
    <cellStyle name="SAPBEXexcBad8 5 8" xfId="9478"/>
    <cellStyle name="SAPBEXexcBad8 5 8 2" xfId="12491"/>
    <cellStyle name="SAPBEXexcBad8 5 9" xfId="10321"/>
    <cellStyle name="SAPBEXexcBad8 6" xfId="5668"/>
    <cellStyle name="SAPBEXexcBad8 6 2" xfId="9479"/>
    <cellStyle name="SAPBEXexcBad8 6 2 2" xfId="12492"/>
    <cellStyle name="SAPBEXexcBad8 6 3" xfId="10316"/>
    <cellStyle name="SAPBEXexcBad8 7" xfId="6359"/>
    <cellStyle name="SAPBEXexcBad8 7 2" xfId="9480"/>
    <cellStyle name="SAPBEXexcBad8 7 2 2" xfId="12493"/>
    <cellStyle name="SAPBEXexcBad8 7 3" xfId="10876"/>
    <cellStyle name="SAPBEXexcBad8 8" xfId="6138"/>
    <cellStyle name="SAPBEXexcBad8 8 2" xfId="9481"/>
    <cellStyle name="SAPBEXexcBad8 8 2 2" xfId="12494"/>
    <cellStyle name="SAPBEXexcBad8 8 3" xfId="10655"/>
    <cellStyle name="SAPBEXexcBad8 9" xfId="6801"/>
    <cellStyle name="SAPBEXexcBad8 9 2" xfId="9482"/>
    <cellStyle name="SAPBEXexcBad8 9 2 2" xfId="12495"/>
    <cellStyle name="SAPBEXexcBad8 9 3" xfId="11318"/>
    <cellStyle name="SAPBEXexcBad9" xfId="2124"/>
    <cellStyle name="SAPBEXexcBad9 10" xfId="7184"/>
    <cellStyle name="SAPBEXexcBad9 10 2" xfId="11701"/>
    <cellStyle name="SAPBEXexcBad9 11" xfId="7400"/>
    <cellStyle name="SAPBEXexcBad9 11 2" xfId="11917"/>
    <cellStyle name="SAPBEXexcBad9 12" xfId="8538"/>
    <cellStyle name="SAPBEXexcBad9 12 2" xfId="12161"/>
    <cellStyle name="SAPBEXexcBad9 13" xfId="8539"/>
    <cellStyle name="SAPBEXexcBad9 13 2" xfId="12162"/>
    <cellStyle name="SAPBEXexcBad9 14" xfId="8540"/>
    <cellStyle name="SAPBEXexcBad9 14 2" xfId="12163"/>
    <cellStyle name="SAPBEXexcBad9 15" xfId="8541"/>
    <cellStyle name="SAPBEXexcBad9 15 2" xfId="12164"/>
    <cellStyle name="SAPBEXexcBad9 16" xfId="8542"/>
    <cellStyle name="SAPBEXexcBad9 16 2" xfId="12165"/>
    <cellStyle name="SAPBEXexcBad9 17" xfId="10223"/>
    <cellStyle name="SAPBEXexcBad9 2" xfId="5675"/>
    <cellStyle name="SAPBEXexcBad9 2 10" xfId="8543"/>
    <cellStyle name="SAPBEXexcBad9 2 10 2" xfId="12166"/>
    <cellStyle name="SAPBEXexcBad9 2 11" xfId="8544"/>
    <cellStyle name="SAPBEXexcBad9 2 11 2" xfId="12167"/>
    <cellStyle name="SAPBEXexcBad9 2 12" xfId="8545"/>
    <cellStyle name="SAPBEXexcBad9 2 12 2" xfId="12168"/>
    <cellStyle name="SAPBEXexcBad9 2 13" xfId="10323"/>
    <cellStyle name="SAPBEXexcBad9 2 2" xfId="5676"/>
    <cellStyle name="SAPBEXexcBad9 2 2 10" xfId="8546"/>
    <cellStyle name="SAPBEXexcBad9 2 2 10 2" xfId="12169"/>
    <cellStyle name="SAPBEXexcBad9 2 2 11" xfId="8547"/>
    <cellStyle name="SAPBEXexcBad9 2 2 11 2" xfId="12170"/>
    <cellStyle name="SAPBEXexcBad9 2 2 12" xfId="8548"/>
    <cellStyle name="SAPBEXexcBad9 2 2 12 2" xfId="12171"/>
    <cellStyle name="SAPBEXexcBad9 2 2 13" xfId="10324"/>
    <cellStyle name="SAPBEXexcBad9 2 2 2" xfId="6577"/>
    <cellStyle name="SAPBEXexcBad9 2 2 2 2" xfId="8549"/>
    <cellStyle name="SAPBEXexcBad9 2 2 2 2 2" xfId="12172"/>
    <cellStyle name="SAPBEXexcBad9 2 2 2 3" xfId="8550"/>
    <cellStyle name="SAPBEXexcBad9 2 2 2 3 2" xfId="12173"/>
    <cellStyle name="SAPBEXexcBad9 2 2 2 4" xfId="11094"/>
    <cellStyle name="SAPBEXexcBad9 2 2 3" xfId="6367"/>
    <cellStyle name="SAPBEXexcBad9 2 2 3 2" xfId="10884"/>
    <cellStyle name="SAPBEXexcBad9 2 2 4" xfId="6145"/>
    <cellStyle name="SAPBEXexcBad9 2 2 4 2" xfId="10662"/>
    <cellStyle name="SAPBEXexcBad9 2 2 5" xfId="6809"/>
    <cellStyle name="SAPBEXexcBad9 2 2 5 2" xfId="11326"/>
    <cellStyle name="SAPBEXexcBad9 2 2 6" xfId="7182"/>
    <cellStyle name="SAPBEXexcBad9 2 2 6 2" xfId="11699"/>
    <cellStyle name="SAPBEXexcBad9 2 2 7" xfId="7398"/>
    <cellStyle name="SAPBEXexcBad9 2 2 7 2" xfId="11915"/>
    <cellStyle name="SAPBEXexcBad9 2 2 8" xfId="8551"/>
    <cellStyle name="SAPBEXexcBad9 2 2 8 2" xfId="12174"/>
    <cellStyle name="SAPBEXexcBad9 2 2 9" xfId="8552"/>
    <cellStyle name="SAPBEXexcBad9 2 2 9 2" xfId="12175"/>
    <cellStyle name="SAPBEXexcBad9 2 3" xfId="6576"/>
    <cellStyle name="SAPBEXexcBad9 2 3 2" xfId="11093"/>
    <cellStyle name="SAPBEXexcBad9 2 4" xfId="6366"/>
    <cellStyle name="SAPBEXexcBad9 2 4 2" xfId="10883"/>
    <cellStyle name="SAPBEXexcBad9 2 5" xfId="6144"/>
    <cellStyle name="SAPBEXexcBad9 2 5 2" xfId="10661"/>
    <cellStyle name="SAPBEXexcBad9 2 6" xfId="6808"/>
    <cellStyle name="SAPBEXexcBad9 2 6 2" xfId="11325"/>
    <cellStyle name="SAPBEXexcBad9 2 7" xfId="7183"/>
    <cellStyle name="SAPBEXexcBad9 2 7 2" xfId="11700"/>
    <cellStyle name="SAPBEXexcBad9 2 8" xfId="7399"/>
    <cellStyle name="SAPBEXexcBad9 2 8 2" xfId="11916"/>
    <cellStyle name="SAPBEXexcBad9 2 9" xfId="8553"/>
    <cellStyle name="SAPBEXexcBad9 2 9 2" xfId="12176"/>
    <cellStyle name="SAPBEXexcBad9 3" xfId="5677"/>
    <cellStyle name="SAPBEXexcBad9 3 2" xfId="6578"/>
    <cellStyle name="SAPBEXexcBad9 3 2 2" xfId="11095"/>
    <cellStyle name="SAPBEXexcBad9 3 3" xfId="6368"/>
    <cellStyle name="SAPBEXexcBad9 3 3 2" xfId="10885"/>
    <cellStyle name="SAPBEXexcBad9 3 4" xfId="6146"/>
    <cellStyle name="SAPBEXexcBad9 3 4 2" xfId="10663"/>
    <cellStyle name="SAPBEXexcBad9 3 5" xfId="6810"/>
    <cellStyle name="SAPBEXexcBad9 3 5 2" xfId="11327"/>
    <cellStyle name="SAPBEXexcBad9 3 6" xfId="7181"/>
    <cellStyle name="SAPBEXexcBad9 3 6 2" xfId="11698"/>
    <cellStyle name="SAPBEXexcBad9 3 7" xfId="7397"/>
    <cellStyle name="SAPBEXexcBad9 3 7 2" xfId="11914"/>
    <cellStyle name="SAPBEXexcBad9 3 8" xfId="10325"/>
    <cellStyle name="SAPBEXexcBad9 4" xfId="5678"/>
    <cellStyle name="SAPBEXexcBad9 4 2" xfId="6579"/>
    <cellStyle name="SAPBEXexcBad9 4 2 2" xfId="11096"/>
    <cellStyle name="SAPBEXexcBad9 4 3" xfId="6369"/>
    <cellStyle name="SAPBEXexcBad9 4 3 2" xfId="10886"/>
    <cellStyle name="SAPBEXexcBad9 4 4" xfId="6147"/>
    <cellStyle name="SAPBEXexcBad9 4 4 2" xfId="10664"/>
    <cellStyle name="SAPBEXexcBad9 4 5" xfId="6811"/>
    <cellStyle name="SAPBEXexcBad9 4 5 2" xfId="11328"/>
    <cellStyle name="SAPBEXexcBad9 4 6" xfId="7180"/>
    <cellStyle name="SAPBEXexcBad9 4 6 2" xfId="11697"/>
    <cellStyle name="SAPBEXexcBad9 4 7" xfId="7396"/>
    <cellStyle name="SAPBEXexcBad9 4 7 2" xfId="11913"/>
    <cellStyle name="SAPBEXexcBad9 4 8" xfId="10326"/>
    <cellStyle name="SAPBEXexcBad9 5" xfId="5679"/>
    <cellStyle name="SAPBEXexcBad9 5 2" xfId="6580"/>
    <cellStyle name="SAPBEXexcBad9 5 2 2" xfId="11097"/>
    <cellStyle name="SAPBEXexcBad9 5 3" xfId="6370"/>
    <cellStyle name="SAPBEXexcBad9 5 3 2" xfId="10887"/>
    <cellStyle name="SAPBEXexcBad9 5 4" xfId="6148"/>
    <cellStyle name="SAPBEXexcBad9 5 4 2" xfId="10665"/>
    <cellStyle name="SAPBEXexcBad9 5 5" xfId="6812"/>
    <cellStyle name="SAPBEXexcBad9 5 5 2" xfId="11329"/>
    <cellStyle name="SAPBEXexcBad9 5 6" xfId="7179"/>
    <cellStyle name="SAPBEXexcBad9 5 6 2" xfId="11696"/>
    <cellStyle name="SAPBEXexcBad9 5 7" xfId="7395"/>
    <cellStyle name="SAPBEXexcBad9 5 7 2" xfId="11912"/>
    <cellStyle name="SAPBEXexcBad9 5 8" xfId="10327"/>
    <cellStyle name="SAPBEXexcBad9 6" xfId="5674"/>
    <cellStyle name="SAPBEXexcBad9 6 2" xfId="10322"/>
    <cellStyle name="SAPBEXexcBad9 7" xfId="6365"/>
    <cellStyle name="SAPBEXexcBad9 7 2" xfId="10882"/>
    <cellStyle name="SAPBEXexcBad9 8" xfId="6143"/>
    <cellStyle name="SAPBEXexcBad9 8 2" xfId="10660"/>
    <cellStyle name="SAPBEXexcBad9 9" xfId="6807"/>
    <cellStyle name="SAPBEXexcBad9 9 2" xfId="11324"/>
    <cellStyle name="SAPBEXexcCritical4" xfId="2036"/>
    <cellStyle name="SAPBEXexcCritical4 10" xfId="7178"/>
    <cellStyle name="SAPBEXexcCritical4 10 2" xfId="9483"/>
    <cellStyle name="SAPBEXexcCritical4 10 2 2" xfId="12496"/>
    <cellStyle name="SAPBEXexcCritical4 10 3" xfId="11695"/>
    <cellStyle name="SAPBEXexcCritical4 11" xfId="7394"/>
    <cellStyle name="SAPBEXexcCritical4 11 2" xfId="9484"/>
    <cellStyle name="SAPBEXexcCritical4 11 2 2" xfId="12497"/>
    <cellStyle name="SAPBEXexcCritical4 11 3" xfId="11911"/>
    <cellStyle name="SAPBEXexcCritical4 12" xfId="8554"/>
    <cellStyle name="SAPBEXexcCritical4 12 2" xfId="9485"/>
    <cellStyle name="SAPBEXexcCritical4 12 2 2" xfId="12498"/>
    <cellStyle name="SAPBEXexcCritical4 12 3" xfId="12177"/>
    <cellStyle name="SAPBEXexcCritical4 13" xfId="8555"/>
    <cellStyle name="SAPBEXexcCritical4 13 2" xfId="9486"/>
    <cellStyle name="SAPBEXexcCritical4 13 2 2" xfId="12499"/>
    <cellStyle name="SAPBEXexcCritical4 13 3" xfId="12178"/>
    <cellStyle name="SAPBEXexcCritical4 14" xfId="8556"/>
    <cellStyle name="SAPBEXexcCritical4 14 2" xfId="9487"/>
    <cellStyle name="SAPBEXexcCritical4 14 2 2" xfId="12500"/>
    <cellStyle name="SAPBEXexcCritical4 14 3" xfId="12179"/>
    <cellStyle name="SAPBEXexcCritical4 15" xfId="8557"/>
    <cellStyle name="SAPBEXexcCritical4 15 2" xfId="9488"/>
    <cellStyle name="SAPBEXexcCritical4 15 2 2" xfId="12501"/>
    <cellStyle name="SAPBEXexcCritical4 15 3" xfId="12180"/>
    <cellStyle name="SAPBEXexcCritical4 16" xfId="8558"/>
    <cellStyle name="SAPBEXexcCritical4 16 2" xfId="12181"/>
    <cellStyle name="SAPBEXexcCritical4 17" xfId="10224"/>
    <cellStyle name="SAPBEXexcCritical4 2" xfId="5681"/>
    <cellStyle name="SAPBEXexcCritical4 2 10" xfId="8559"/>
    <cellStyle name="SAPBEXexcCritical4 2 10 2" xfId="12182"/>
    <cellStyle name="SAPBEXexcCritical4 2 11" xfId="8560"/>
    <cellStyle name="SAPBEXexcCritical4 2 11 2" xfId="12183"/>
    <cellStyle name="SAPBEXexcCritical4 2 12" xfId="8561"/>
    <cellStyle name="SAPBEXexcCritical4 2 12 2" xfId="9490"/>
    <cellStyle name="SAPBEXexcCritical4 2 12 2 2" xfId="12503"/>
    <cellStyle name="SAPBEXexcCritical4 2 12 3" xfId="12184"/>
    <cellStyle name="SAPBEXexcCritical4 2 13" xfId="9489"/>
    <cellStyle name="SAPBEXexcCritical4 2 13 2" xfId="12502"/>
    <cellStyle name="SAPBEXexcCritical4 2 14" xfId="10329"/>
    <cellStyle name="SAPBEXexcCritical4 2 2" xfId="5682"/>
    <cellStyle name="SAPBEXexcCritical4 2 2 10" xfId="8562"/>
    <cellStyle name="SAPBEXexcCritical4 2 2 10 2" xfId="9491"/>
    <cellStyle name="SAPBEXexcCritical4 2 2 10 2 2" xfId="12504"/>
    <cellStyle name="SAPBEXexcCritical4 2 2 10 3" xfId="12185"/>
    <cellStyle name="SAPBEXexcCritical4 2 2 11" xfId="8563"/>
    <cellStyle name="SAPBEXexcCritical4 2 2 11 2" xfId="9492"/>
    <cellStyle name="SAPBEXexcCritical4 2 2 11 2 2" xfId="12505"/>
    <cellStyle name="SAPBEXexcCritical4 2 2 11 3" xfId="12186"/>
    <cellStyle name="SAPBEXexcCritical4 2 2 12" xfId="8564"/>
    <cellStyle name="SAPBEXexcCritical4 2 2 12 2" xfId="12187"/>
    <cellStyle name="SAPBEXexcCritical4 2 2 13" xfId="10330"/>
    <cellStyle name="SAPBEXexcCritical4 2 2 2" xfId="6582"/>
    <cellStyle name="SAPBEXexcCritical4 2 2 2 2" xfId="8565"/>
    <cellStyle name="SAPBEXexcCritical4 2 2 2 2 2" xfId="9494"/>
    <cellStyle name="SAPBEXexcCritical4 2 2 2 2 2 2" xfId="12507"/>
    <cellStyle name="SAPBEXexcCritical4 2 2 2 2 3" xfId="12188"/>
    <cellStyle name="SAPBEXexcCritical4 2 2 2 3" xfId="8566"/>
    <cellStyle name="SAPBEXexcCritical4 2 2 2 3 2" xfId="9495"/>
    <cellStyle name="SAPBEXexcCritical4 2 2 2 3 2 2" xfId="12508"/>
    <cellStyle name="SAPBEXexcCritical4 2 2 2 3 3" xfId="12189"/>
    <cellStyle name="SAPBEXexcCritical4 2 2 2 4" xfId="9493"/>
    <cellStyle name="SAPBEXexcCritical4 2 2 2 4 2" xfId="12506"/>
    <cellStyle name="SAPBEXexcCritical4 2 2 2 5" xfId="11099"/>
    <cellStyle name="SAPBEXexcCritical4 2 2 3" xfId="6373"/>
    <cellStyle name="SAPBEXexcCritical4 2 2 3 2" xfId="9496"/>
    <cellStyle name="SAPBEXexcCritical4 2 2 3 2 2" xfId="12509"/>
    <cellStyle name="SAPBEXexcCritical4 2 2 3 3" xfId="10890"/>
    <cellStyle name="SAPBEXexcCritical4 2 2 4" xfId="6151"/>
    <cellStyle name="SAPBEXexcCritical4 2 2 4 2" xfId="9497"/>
    <cellStyle name="SAPBEXexcCritical4 2 2 4 2 2" xfId="12510"/>
    <cellStyle name="SAPBEXexcCritical4 2 2 4 3" xfId="10668"/>
    <cellStyle name="SAPBEXexcCritical4 2 2 5" xfId="6815"/>
    <cellStyle name="SAPBEXexcCritical4 2 2 5 2" xfId="9498"/>
    <cellStyle name="SAPBEXexcCritical4 2 2 5 2 2" xfId="12511"/>
    <cellStyle name="SAPBEXexcCritical4 2 2 5 3" xfId="11332"/>
    <cellStyle name="SAPBEXexcCritical4 2 2 6" xfId="7176"/>
    <cellStyle name="SAPBEXexcCritical4 2 2 6 2" xfId="9499"/>
    <cellStyle name="SAPBEXexcCritical4 2 2 6 2 2" xfId="12512"/>
    <cellStyle name="SAPBEXexcCritical4 2 2 6 3" xfId="11693"/>
    <cellStyle name="SAPBEXexcCritical4 2 2 7" xfId="7392"/>
    <cellStyle name="SAPBEXexcCritical4 2 2 7 2" xfId="9500"/>
    <cellStyle name="SAPBEXexcCritical4 2 2 7 2 2" xfId="12513"/>
    <cellStyle name="SAPBEXexcCritical4 2 2 7 3" xfId="11909"/>
    <cellStyle name="SAPBEXexcCritical4 2 2 8" xfId="8567"/>
    <cellStyle name="SAPBEXexcCritical4 2 2 8 2" xfId="9501"/>
    <cellStyle name="SAPBEXexcCritical4 2 2 8 2 2" xfId="12514"/>
    <cellStyle name="SAPBEXexcCritical4 2 2 8 3" xfId="12190"/>
    <cellStyle name="SAPBEXexcCritical4 2 2 9" xfId="8568"/>
    <cellStyle name="SAPBEXexcCritical4 2 2 9 2" xfId="9502"/>
    <cellStyle name="SAPBEXexcCritical4 2 2 9 2 2" xfId="12515"/>
    <cellStyle name="SAPBEXexcCritical4 2 2 9 3" xfId="12191"/>
    <cellStyle name="SAPBEXexcCritical4 2 3" xfId="6581"/>
    <cellStyle name="SAPBEXexcCritical4 2 3 2" xfId="11098"/>
    <cellStyle name="SAPBEXexcCritical4 2 4" xfId="6372"/>
    <cellStyle name="SAPBEXexcCritical4 2 4 2" xfId="10889"/>
    <cellStyle name="SAPBEXexcCritical4 2 5" xfId="6150"/>
    <cellStyle name="SAPBEXexcCritical4 2 5 2" xfId="10667"/>
    <cellStyle name="SAPBEXexcCritical4 2 6" xfId="6814"/>
    <cellStyle name="SAPBEXexcCritical4 2 6 2" xfId="11331"/>
    <cellStyle name="SAPBEXexcCritical4 2 7" xfId="7177"/>
    <cellStyle name="SAPBEXexcCritical4 2 7 2" xfId="11694"/>
    <cellStyle name="SAPBEXexcCritical4 2 8" xfId="7393"/>
    <cellStyle name="SAPBEXexcCritical4 2 8 2" xfId="11910"/>
    <cellStyle name="SAPBEXexcCritical4 2 9" xfId="8569"/>
    <cellStyle name="SAPBEXexcCritical4 2 9 2" xfId="12192"/>
    <cellStyle name="SAPBEXexcCritical4 3" xfId="5683"/>
    <cellStyle name="SAPBEXexcCritical4 3 2" xfId="6583"/>
    <cellStyle name="SAPBEXexcCritical4 3 2 2" xfId="11100"/>
    <cellStyle name="SAPBEXexcCritical4 3 3" xfId="6374"/>
    <cellStyle name="SAPBEXexcCritical4 3 3 2" xfId="10891"/>
    <cellStyle name="SAPBEXexcCritical4 3 4" xfId="6152"/>
    <cellStyle name="SAPBEXexcCritical4 3 4 2" xfId="10669"/>
    <cellStyle name="SAPBEXexcCritical4 3 5" xfId="6816"/>
    <cellStyle name="SAPBEXexcCritical4 3 5 2" xfId="11333"/>
    <cellStyle name="SAPBEXexcCritical4 3 6" xfId="7175"/>
    <cellStyle name="SAPBEXexcCritical4 3 6 2" xfId="11692"/>
    <cellStyle name="SAPBEXexcCritical4 3 7" xfId="7391"/>
    <cellStyle name="SAPBEXexcCritical4 3 7 2" xfId="11908"/>
    <cellStyle name="SAPBEXexcCritical4 3 8" xfId="9503"/>
    <cellStyle name="SAPBEXexcCritical4 3 8 2" xfId="12516"/>
    <cellStyle name="SAPBEXexcCritical4 3 9" xfId="10331"/>
    <cellStyle name="SAPBEXexcCritical4 4" xfId="5684"/>
    <cellStyle name="SAPBEXexcCritical4 4 2" xfId="6584"/>
    <cellStyle name="SAPBEXexcCritical4 4 2 2" xfId="11101"/>
    <cellStyle name="SAPBEXexcCritical4 4 3" xfId="6375"/>
    <cellStyle name="SAPBEXexcCritical4 4 3 2" xfId="10892"/>
    <cellStyle name="SAPBEXexcCritical4 4 4" xfId="6153"/>
    <cellStyle name="SAPBEXexcCritical4 4 4 2" xfId="10670"/>
    <cellStyle name="SAPBEXexcCritical4 4 5" xfId="6817"/>
    <cellStyle name="SAPBEXexcCritical4 4 5 2" xfId="11334"/>
    <cellStyle name="SAPBEXexcCritical4 4 6" xfId="7174"/>
    <cellStyle name="SAPBEXexcCritical4 4 6 2" xfId="11691"/>
    <cellStyle name="SAPBEXexcCritical4 4 7" xfId="7390"/>
    <cellStyle name="SAPBEXexcCritical4 4 7 2" xfId="11907"/>
    <cellStyle name="SAPBEXexcCritical4 4 8" xfId="9504"/>
    <cellStyle name="SAPBEXexcCritical4 4 8 2" xfId="12517"/>
    <cellStyle name="SAPBEXexcCritical4 4 9" xfId="10332"/>
    <cellStyle name="SAPBEXexcCritical4 5" xfId="5685"/>
    <cellStyle name="SAPBEXexcCritical4 5 2" xfId="6585"/>
    <cellStyle name="SAPBEXexcCritical4 5 2 2" xfId="11102"/>
    <cellStyle name="SAPBEXexcCritical4 5 3" xfId="6376"/>
    <cellStyle name="SAPBEXexcCritical4 5 3 2" xfId="10893"/>
    <cellStyle name="SAPBEXexcCritical4 5 4" xfId="6154"/>
    <cellStyle name="SAPBEXexcCritical4 5 4 2" xfId="10671"/>
    <cellStyle name="SAPBEXexcCritical4 5 5" xfId="6818"/>
    <cellStyle name="SAPBEXexcCritical4 5 5 2" xfId="11335"/>
    <cellStyle name="SAPBEXexcCritical4 5 6" xfId="7173"/>
    <cellStyle name="SAPBEXexcCritical4 5 6 2" xfId="11690"/>
    <cellStyle name="SAPBEXexcCritical4 5 7" xfId="7389"/>
    <cellStyle name="SAPBEXexcCritical4 5 7 2" xfId="11906"/>
    <cellStyle name="SAPBEXexcCritical4 5 8" xfId="9505"/>
    <cellStyle name="SAPBEXexcCritical4 5 8 2" xfId="12518"/>
    <cellStyle name="SAPBEXexcCritical4 5 9" xfId="10333"/>
    <cellStyle name="SAPBEXexcCritical4 6" xfId="5680"/>
    <cellStyle name="SAPBEXexcCritical4 6 2" xfId="9506"/>
    <cellStyle name="SAPBEXexcCritical4 6 2 2" xfId="12519"/>
    <cellStyle name="SAPBEXexcCritical4 6 3" xfId="10328"/>
    <cellStyle name="SAPBEXexcCritical4 7" xfId="6371"/>
    <cellStyle name="SAPBEXexcCritical4 7 2" xfId="9507"/>
    <cellStyle name="SAPBEXexcCritical4 7 2 2" xfId="12520"/>
    <cellStyle name="SAPBEXexcCritical4 7 3" xfId="10888"/>
    <cellStyle name="SAPBEXexcCritical4 8" xfId="6149"/>
    <cellStyle name="SAPBEXexcCritical4 8 2" xfId="9508"/>
    <cellStyle name="SAPBEXexcCritical4 8 2 2" xfId="12521"/>
    <cellStyle name="SAPBEXexcCritical4 8 3" xfId="10666"/>
    <cellStyle name="SAPBEXexcCritical4 9" xfId="6813"/>
    <cellStyle name="SAPBEXexcCritical4 9 2" xfId="9509"/>
    <cellStyle name="SAPBEXexcCritical4 9 2 2" xfId="12522"/>
    <cellStyle name="SAPBEXexcCritical4 9 3" xfId="11330"/>
    <cellStyle name="SAPBEXexcCritical5" xfId="2366"/>
    <cellStyle name="SAPBEXexcCritical5 10" xfId="7172"/>
    <cellStyle name="SAPBEXexcCritical5 10 2" xfId="9510"/>
    <cellStyle name="SAPBEXexcCritical5 10 2 2" xfId="12523"/>
    <cellStyle name="SAPBEXexcCritical5 10 3" xfId="11689"/>
    <cellStyle name="SAPBEXexcCritical5 11" xfId="7388"/>
    <cellStyle name="SAPBEXexcCritical5 11 2" xfId="9511"/>
    <cellStyle name="SAPBEXexcCritical5 11 2 2" xfId="12524"/>
    <cellStyle name="SAPBEXexcCritical5 11 3" xfId="11905"/>
    <cellStyle name="SAPBEXexcCritical5 12" xfId="8570"/>
    <cellStyle name="SAPBEXexcCritical5 12 2" xfId="9512"/>
    <cellStyle name="SAPBEXexcCritical5 12 2 2" xfId="12525"/>
    <cellStyle name="SAPBEXexcCritical5 12 3" xfId="12193"/>
    <cellStyle name="SAPBEXexcCritical5 13" xfId="8571"/>
    <cellStyle name="SAPBEXexcCritical5 13 2" xfId="9513"/>
    <cellStyle name="SAPBEXexcCritical5 13 2 2" xfId="12526"/>
    <cellStyle name="SAPBEXexcCritical5 13 3" xfId="12194"/>
    <cellStyle name="SAPBEXexcCritical5 14" xfId="8572"/>
    <cellStyle name="SAPBEXexcCritical5 14 2" xfId="9514"/>
    <cellStyle name="SAPBEXexcCritical5 14 2 2" xfId="12527"/>
    <cellStyle name="SAPBEXexcCritical5 14 3" xfId="12195"/>
    <cellStyle name="SAPBEXexcCritical5 15" xfId="8573"/>
    <cellStyle name="SAPBEXexcCritical5 15 2" xfId="9515"/>
    <cellStyle name="SAPBEXexcCritical5 15 2 2" xfId="12528"/>
    <cellStyle name="SAPBEXexcCritical5 15 3" xfId="12196"/>
    <cellStyle name="SAPBEXexcCritical5 16" xfId="8574"/>
    <cellStyle name="SAPBEXexcCritical5 16 2" xfId="12197"/>
    <cellStyle name="SAPBEXexcCritical5 17" xfId="10225"/>
    <cellStyle name="SAPBEXexcCritical5 2" xfId="5687"/>
    <cellStyle name="SAPBEXexcCritical5 2 10" xfId="8575"/>
    <cellStyle name="SAPBEXexcCritical5 2 10 2" xfId="12198"/>
    <cellStyle name="SAPBEXexcCritical5 2 11" xfId="8576"/>
    <cellStyle name="SAPBEXexcCritical5 2 11 2" xfId="12199"/>
    <cellStyle name="SAPBEXexcCritical5 2 12" xfId="8577"/>
    <cellStyle name="SAPBEXexcCritical5 2 12 2" xfId="9517"/>
    <cellStyle name="SAPBEXexcCritical5 2 12 2 2" xfId="12530"/>
    <cellStyle name="SAPBEXexcCritical5 2 12 3" xfId="12200"/>
    <cellStyle name="SAPBEXexcCritical5 2 13" xfId="9516"/>
    <cellStyle name="SAPBEXexcCritical5 2 13 2" xfId="12529"/>
    <cellStyle name="SAPBEXexcCritical5 2 14" xfId="10335"/>
    <cellStyle name="SAPBEXexcCritical5 2 2" xfId="5688"/>
    <cellStyle name="SAPBEXexcCritical5 2 2 10" xfId="8578"/>
    <cellStyle name="SAPBEXexcCritical5 2 2 10 2" xfId="9518"/>
    <cellStyle name="SAPBEXexcCritical5 2 2 10 2 2" xfId="12531"/>
    <cellStyle name="SAPBEXexcCritical5 2 2 10 3" xfId="12201"/>
    <cellStyle name="SAPBEXexcCritical5 2 2 11" xfId="8579"/>
    <cellStyle name="SAPBEXexcCritical5 2 2 11 2" xfId="9519"/>
    <cellStyle name="SAPBEXexcCritical5 2 2 11 2 2" xfId="12532"/>
    <cellStyle name="SAPBEXexcCritical5 2 2 11 3" xfId="12202"/>
    <cellStyle name="SAPBEXexcCritical5 2 2 12" xfId="8580"/>
    <cellStyle name="SAPBEXexcCritical5 2 2 12 2" xfId="12203"/>
    <cellStyle name="SAPBEXexcCritical5 2 2 13" xfId="10336"/>
    <cellStyle name="SAPBEXexcCritical5 2 2 2" xfId="6587"/>
    <cellStyle name="SAPBEXexcCritical5 2 2 2 2" xfId="8581"/>
    <cellStyle name="SAPBEXexcCritical5 2 2 2 2 2" xfId="9521"/>
    <cellStyle name="SAPBEXexcCritical5 2 2 2 2 2 2" xfId="12534"/>
    <cellStyle name="SAPBEXexcCritical5 2 2 2 2 3" xfId="12204"/>
    <cellStyle name="SAPBEXexcCritical5 2 2 2 3" xfId="8582"/>
    <cellStyle name="SAPBEXexcCritical5 2 2 2 3 2" xfId="9522"/>
    <cellStyle name="SAPBEXexcCritical5 2 2 2 3 2 2" xfId="12535"/>
    <cellStyle name="SAPBEXexcCritical5 2 2 2 3 3" xfId="12205"/>
    <cellStyle name="SAPBEXexcCritical5 2 2 2 4" xfId="9520"/>
    <cellStyle name="SAPBEXexcCritical5 2 2 2 4 2" xfId="12533"/>
    <cellStyle name="SAPBEXexcCritical5 2 2 2 5" xfId="11104"/>
    <cellStyle name="SAPBEXexcCritical5 2 2 3" xfId="6379"/>
    <cellStyle name="SAPBEXexcCritical5 2 2 3 2" xfId="9523"/>
    <cellStyle name="SAPBEXexcCritical5 2 2 3 2 2" xfId="12536"/>
    <cellStyle name="SAPBEXexcCritical5 2 2 3 3" xfId="10896"/>
    <cellStyle name="SAPBEXexcCritical5 2 2 4" xfId="6157"/>
    <cellStyle name="SAPBEXexcCritical5 2 2 4 2" xfId="9524"/>
    <cellStyle name="SAPBEXexcCritical5 2 2 4 2 2" xfId="12537"/>
    <cellStyle name="SAPBEXexcCritical5 2 2 4 3" xfId="10674"/>
    <cellStyle name="SAPBEXexcCritical5 2 2 5" xfId="6821"/>
    <cellStyle name="SAPBEXexcCritical5 2 2 5 2" xfId="9525"/>
    <cellStyle name="SAPBEXexcCritical5 2 2 5 2 2" xfId="12538"/>
    <cellStyle name="SAPBEXexcCritical5 2 2 5 3" xfId="11338"/>
    <cellStyle name="SAPBEXexcCritical5 2 2 6" xfId="7170"/>
    <cellStyle name="SAPBEXexcCritical5 2 2 6 2" xfId="9526"/>
    <cellStyle name="SAPBEXexcCritical5 2 2 6 2 2" xfId="12539"/>
    <cellStyle name="SAPBEXexcCritical5 2 2 6 3" xfId="11687"/>
    <cellStyle name="SAPBEXexcCritical5 2 2 7" xfId="7386"/>
    <cellStyle name="SAPBEXexcCritical5 2 2 7 2" xfId="9527"/>
    <cellStyle name="SAPBEXexcCritical5 2 2 7 2 2" xfId="12540"/>
    <cellStyle name="SAPBEXexcCritical5 2 2 7 3" xfId="11903"/>
    <cellStyle name="SAPBEXexcCritical5 2 2 8" xfId="8583"/>
    <cellStyle name="SAPBEXexcCritical5 2 2 8 2" xfId="9528"/>
    <cellStyle name="SAPBEXexcCritical5 2 2 8 2 2" xfId="12541"/>
    <cellStyle name="SAPBEXexcCritical5 2 2 8 3" xfId="12206"/>
    <cellStyle name="SAPBEXexcCritical5 2 2 9" xfId="8584"/>
    <cellStyle name="SAPBEXexcCritical5 2 2 9 2" xfId="9529"/>
    <cellStyle name="SAPBEXexcCritical5 2 2 9 2 2" xfId="12542"/>
    <cellStyle name="SAPBEXexcCritical5 2 2 9 3" xfId="12207"/>
    <cellStyle name="SAPBEXexcCritical5 2 3" xfId="6586"/>
    <cellStyle name="SAPBEXexcCritical5 2 3 2" xfId="11103"/>
    <cellStyle name="SAPBEXexcCritical5 2 4" xfId="6378"/>
    <cellStyle name="SAPBEXexcCritical5 2 4 2" xfId="10895"/>
    <cellStyle name="SAPBEXexcCritical5 2 5" xfId="6156"/>
    <cellStyle name="SAPBEXexcCritical5 2 5 2" xfId="10673"/>
    <cellStyle name="SAPBEXexcCritical5 2 6" xfId="6820"/>
    <cellStyle name="SAPBEXexcCritical5 2 6 2" xfId="11337"/>
    <cellStyle name="SAPBEXexcCritical5 2 7" xfId="7171"/>
    <cellStyle name="SAPBEXexcCritical5 2 7 2" xfId="11688"/>
    <cellStyle name="SAPBEXexcCritical5 2 8" xfId="7387"/>
    <cellStyle name="SAPBEXexcCritical5 2 8 2" xfId="11904"/>
    <cellStyle name="SAPBEXexcCritical5 2 9" xfId="8585"/>
    <cellStyle name="SAPBEXexcCritical5 2 9 2" xfId="12208"/>
    <cellStyle name="SAPBEXexcCritical5 3" xfId="5689"/>
    <cellStyle name="SAPBEXexcCritical5 3 2" xfId="6588"/>
    <cellStyle name="SAPBEXexcCritical5 3 2 2" xfId="11105"/>
    <cellStyle name="SAPBEXexcCritical5 3 3" xfId="6380"/>
    <cellStyle name="SAPBEXexcCritical5 3 3 2" xfId="10897"/>
    <cellStyle name="SAPBEXexcCritical5 3 4" xfId="6158"/>
    <cellStyle name="SAPBEXexcCritical5 3 4 2" xfId="10675"/>
    <cellStyle name="SAPBEXexcCritical5 3 5" xfId="6822"/>
    <cellStyle name="SAPBEXexcCritical5 3 5 2" xfId="11339"/>
    <cellStyle name="SAPBEXexcCritical5 3 6" xfId="7169"/>
    <cellStyle name="SAPBEXexcCritical5 3 6 2" xfId="11686"/>
    <cellStyle name="SAPBEXexcCritical5 3 7" xfId="7385"/>
    <cellStyle name="SAPBEXexcCritical5 3 7 2" xfId="11902"/>
    <cellStyle name="SAPBEXexcCritical5 3 8" xfId="9530"/>
    <cellStyle name="SAPBEXexcCritical5 3 8 2" xfId="12543"/>
    <cellStyle name="SAPBEXexcCritical5 3 9" xfId="10337"/>
    <cellStyle name="SAPBEXexcCritical5 4" xfId="5690"/>
    <cellStyle name="SAPBEXexcCritical5 4 2" xfId="6589"/>
    <cellStyle name="SAPBEXexcCritical5 4 2 2" xfId="11106"/>
    <cellStyle name="SAPBEXexcCritical5 4 3" xfId="6381"/>
    <cellStyle name="SAPBEXexcCritical5 4 3 2" xfId="10898"/>
    <cellStyle name="SAPBEXexcCritical5 4 4" xfId="6159"/>
    <cellStyle name="SAPBEXexcCritical5 4 4 2" xfId="10676"/>
    <cellStyle name="SAPBEXexcCritical5 4 5" xfId="6823"/>
    <cellStyle name="SAPBEXexcCritical5 4 5 2" xfId="11340"/>
    <cellStyle name="SAPBEXexcCritical5 4 6" xfId="7168"/>
    <cellStyle name="SAPBEXexcCritical5 4 6 2" xfId="11685"/>
    <cellStyle name="SAPBEXexcCritical5 4 7" xfId="7384"/>
    <cellStyle name="SAPBEXexcCritical5 4 7 2" xfId="11901"/>
    <cellStyle name="SAPBEXexcCritical5 4 8" xfId="9531"/>
    <cellStyle name="SAPBEXexcCritical5 4 8 2" xfId="12544"/>
    <cellStyle name="SAPBEXexcCritical5 4 9" xfId="10338"/>
    <cellStyle name="SAPBEXexcCritical5 5" xfId="5691"/>
    <cellStyle name="SAPBEXexcCritical5 5 2" xfId="6590"/>
    <cellStyle name="SAPBEXexcCritical5 5 2 2" xfId="11107"/>
    <cellStyle name="SAPBEXexcCritical5 5 3" xfId="6382"/>
    <cellStyle name="SAPBEXexcCritical5 5 3 2" xfId="10899"/>
    <cellStyle name="SAPBEXexcCritical5 5 4" xfId="6160"/>
    <cellStyle name="SAPBEXexcCritical5 5 4 2" xfId="10677"/>
    <cellStyle name="SAPBEXexcCritical5 5 5" xfId="6824"/>
    <cellStyle name="SAPBEXexcCritical5 5 5 2" xfId="11341"/>
    <cellStyle name="SAPBEXexcCritical5 5 6" xfId="7167"/>
    <cellStyle name="SAPBEXexcCritical5 5 6 2" xfId="11684"/>
    <cellStyle name="SAPBEXexcCritical5 5 7" xfId="7383"/>
    <cellStyle name="SAPBEXexcCritical5 5 7 2" xfId="11900"/>
    <cellStyle name="SAPBEXexcCritical5 5 8" xfId="9532"/>
    <cellStyle name="SAPBEXexcCritical5 5 8 2" xfId="12545"/>
    <cellStyle name="SAPBEXexcCritical5 5 9" xfId="10339"/>
    <cellStyle name="SAPBEXexcCritical5 6" xfId="5686"/>
    <cellStyle name="SAPBEXexcCritical5 6 2" xfId="9533"/>
    <cellStyle name="SAPBEXexcCritical5 6 2 2" xfId="12546"/>
    <cellStyle name="SAPBEXexcCritical5 6 3" xfId="10334"/>
    <cellStyle name="SAPBEXexcCritical5 7" xfId="6377"/>
    <cellStyle name="SAPBEXexcCritical5 7 2" xfId="9534"/>
    <cellStyle name="SAPBEXexcCritical5 7 2 2" xfId="12547"/>
    <cellStyle name="SAPBEXexcCritical5 7 3" xfId="10894"/>
    <cellStyle name="SAPBEXexcCritical5 8" xfId="6155"/>
    <cellStyle name="SAPBEXexcCritical5 8 2" xfId="9535"/>
    <cellStyle name="SAPBEXexcCritical5 8 2 2" xfId="12548"/>
    <cellStyle name="SAPBEXexcCritical5 8 3" xfId="10672"/>
    <cellStyle name="SAPBEXexcCritical5 9" xfId="6819"/>
    <cellStyle name="SAPBEXexcCritical5 9 2" xfId="9536"/>
    <cellStyle name="SAPBEXexcCritical5 9 2 2" xfId="12549"/>
    <cellStyle name="SAPBEXexcCritical5 9 3" xfId="11336"/>
    <cellStyle name="SAPBEXexcCritical6" xfId="2419"/>
    <cellStyle name="SAPBEXexcCritical6 10" xfId="7166"/>
    <cellStyle name="SAPBEXexcCritical6 10 2" xfId="9537"/>
    <cellStyle name="SAPBEXexcCritical6 10 2 2" xfId="12550"/>
    <cellStyle name="SAPBEXexcCritical6 10 3" xfId="11683"/>
    <cellStyle name="SAPBEXexcCritical6 11" xfId="7382"/>
    <cellStyle name="SAPBEXexcCritical6 11 2" xfId="9538"/>
    <cellStyle name="SAPBEXexcCritical6 11 2 2" xfId="12551"/>
    <cellStyle name="SAPBEXexcCritical6 11 3" xfId="11899"/>
    <cellStyle name="SAPBEXexcCritical6 12" xfId="8586"/>
    <cellStyle name="SAPBEXexcCritical6 12 2" xfId="9539"/>
    <cellStyle name="SAPBEXexcCritical6 12 2 2" xfId="12552"/>
    <cellStyle name="SAPBEXexcCritical6 12 3" xfId="12209"/>
    <cellStyle name="SAPBEXexcCritical6 13" xfId="8587"/>
    <cellStyle name="SAPBEXexcCritical6 13 2" xfId="9540"/>
    <cellStyle name="SAPBEXexcCritical6 13 2 2" xfId="12553"/>
    <cellStyle name="SAPBEXexcCritical6 13 3" xfId="12210"/>
    <cellStyle name="SAPBEXexcCritical6 14" xfId="8588"/>
    <cellStyle name="SAPBEXexcCritical6 14 2" xfId="9541"/>
    <cellStyle name="SAPBEXexcCritical6 14 2 2" xfId="12554"/>
    <cellStyle name="SAPBEXexcCritical6 14 3" xfId="12211"/>
    <cellStyle name="SAPBEXexcCritical6 15" xfId="8589"/>
    <cellStyle name="SAPBEXexcCritical6 15 2" xfId="9542"/>
    <cellStyle name="SAPBEXexcCritical6 15 2 2" xfId="12555"/>
    <cellStyle name="SAPBEXexcCritical6 15 3" xfId="12212"/>
    <cellStyle name="SAPBEXexcCritical6 16" xfId="8590"/>
    <cellStyle name="SAPBEXexcCritical6 16 2" xfId="12213"/>
    <cellStyle name="SAPBEXexcCritical6 17" xfId="10226"/>
    <cellStyle name="SAPBEXexcCritical6 2" xfId="5693"/>
    <cellStyle name="SAPBEXexcCritical6 2 10" xfId="8591"/>
    <cellStyle name="SAPBEXexcCritical6 2 10 2" xfId="12214"/>
    <cellStyle name="SAPBEXexcCritical6 2 11" xfId="8592"/>
    <cellStyle name="SAPBEXexcCritical6 2 11 2" xfId="12215"/>
    <cellStyle name="SAPBEXexcCritical6 2 12" xfId="8593"/>
    <cellStyle name="SAPBEXexcCritical6 2 12 2" xfId="9544"/>
    <cellStyle name="SAPBEXexcCritical6 2 12 2 2" xfId="12557"/>
    <cellStyle name="SAPBEXexcCritical6 2 12 3" xfId="12216"/>
    <cellStyle name="SAPBEXexcCritical6 2 13" xfId="9543"/>
    <cellStyle name="SAPBEXexcCritical6 2 13 2" xfId="12556"/>
    <cellStyle name="SAPBEXexcCritical6 2 14" xfId="10341"/>
    <cellStyle name="SAPBEXexcCritical6 2 2" xfId="5694"/>
    <cellStyle name="SAPBEXexcCritical6 2 2 10" xfId="8594"/>
    <cellStyle name="SAPBEXexcCritical6 2 2 10 2" xfId="9545"/>
    <cellStyle name="SAPBEXexcCritical6 2 2 10 2 2" xfId="12558"/>
    <cellStyle name="SAPBEXexcCritical6 2 2 10 3" xfId="12217"/>
    <cellStyle name="SAPBEXexcCritical6 2 2 11" xfId="8595"/>
    <cellStyle name="SAPBEXexcCritical6 2 2 11 2" xfId="9546"/>
    <cellStyle name="SAPBEXexcCritical6 2 2 11 2 2" xfId="12559"/>
    <cellStyle name="SAPBEXexcCritical6 2 2 11 3" xfId="12218"/>
    <cellStyle name="SAPBEXexcCritical6 2 2 12" xfId="8596"/>
    <cellStyle name="SAPBEXexcCritical6 2 2 12 2" xfId="12219"/>
    <cellStyle name="SAPBEXexcCritical6 2 2 13" xfId="10342"/>
    <cellStyle name="SAPBEXexcCritical6 2 2 2" xfId="6592"/>
    <cellStyle name="SAPBEXexcCritical6 2 2 2 2" xfId="8597"/>
    <cellStyle name="SAPBEXexcCritical6 2 2 2 2 2" xfId="9548"/>
    <cellStyle name="SAPBEXexcCritical6 2 2 2 2 2 2" xfId="12561"/>
    <cellStyle name="SAPBEXexcCritical6 2 2 2 2 3" xfId="12220"/>
    <cellStyle name="SAPBEXexcCritical6 2 2 2 3" xfId="8598"/>
    <cellStyle name="SAPBEXexcCritical6 2 2 2 3 2" xfId="9549"/>
    <cellStyle name="SAPBEXexcCritical6 2 2 2 3 2 2" xfId="12562"/>
    <cellStyle name="SAPBEXexcCritical6 2 2 2 3 3" xfId="12221"/>
    <cellStyle name="SAPBEXexcCritical6 2 2 2 4" xfId="9547"/>
    <cellStyle name="SAPBEXexcCritical6 2 2 2 4 2" xfId="12560"/>
    <cellStyle name="SAPBEXexcCritical6 2 2 2 5" xfId="11109"/>
    <cellStyle name="SAPBEXexcCritical6 2 2 3" xfId="6385"/>
    <cellStyle name="SAPBEXexcCritical6 2 2 3 2" xfId="9550"/>
    <cellStyle name="SAPBEXexcCritical6 2 2 3 2 2" xfId="12563"/>
    <cellStyle name="SAPBEXexcCritical6 2 2 3 3" xfId="10902"/>
    <cellStyle name="SAPBEXexcCritical6 2 2 4" xfId="6163"/>
    <cellStyle name="SAPBEXexcCritical6 2 2 4 2" xfId="9551"/>
    <cellStyle name="SAPBEXexcCritical6 2 2 4 2 2" xfId="12564"/>
    <cellStyle name="SAPBEXexcCritical6 2 2 4 3" xfId="10680"/>
    <cellStyle name="SAPBEXexcCritical6 2 2 5" xfId="6827"/>
    <cellStyle name="SAPBEXexcCritical6 2 2 5 2" xfId="9552"/>
    <cellStyle name="SAPBEXexcCritical6 2 2 5 2 2" xfId="12565"/>
    <cellStyle name="SAPBEXexcCritical6 2 2 5 3" xfId="11344"/>
    <cellStyle name="SAPBEXexcCritical6 2 2 6" xfId="7164"/>
    <cellStyle name="SAPBEXexcCritical6 2 2 6 2" xfId="9553"/>
    <cellStyle name="SAPBEXexcCritical6 2 2 6 2 2" xfId="12566"/>
    <cellStyle name="SAPBEXexcCritical6 2 2 6 3" xfId="11681"/>
    <cellStyle name="SAPBEXexcCritical6 2 2 7" xfId="7380"/>
    <cellStyle name="SAPBEXexcCritical6 2 2 7 2" xfId="9554"/>
    <cellStyle name="SAPBEXexcCritical6 2 2 7 2 2" xfId="12567"/>
    <cellStyle name="SAPBEXexcCritical6 2 2 7 3" xfId="11897"/>
    <cellStyle name="SAPBEXexcCritical6 2 2 8" xfId="8599"/>
    <cellStyle name="SAPBEXexcCritical6 2 2 8 2" xfId="9555"/>
    <cellStyle name="SAPBEXexcCritical6 2 2 8 2 2" xfId="12568"/>
    <cellStyle name="SAPBEXexcCritical6 2 2 8 3" xfId="12222"/>
    <cellStyle name="SAPBEXexcCritical6 2 2 9" xfId="8600"/>
    <cellStyle name="SAPBEXexcCritical6 2 2 9 2" xfId="9556"/>
    <cellStyle name="SAPBEXexcCritical6 2 2 9 2 2" xfId="12569"/>
    <cellStyle name="SAPBEXexcCritical6 2 2 9 3" xfId="12223"/>
    <cellStyle name="SAPBEXexcCritical6 2 3" xfId="6591"/>
    <cellStyle name="SAPBEXexcCritical6 2 3 2" xfId="11108"/>
    <cellStyle name="SAPBEXexcCritical6 2 4" xfId="6384"/>
    <cellStyle name="SAPBEXexcCritical6 2 4 2" xfId="10901"/>
    <cellStyle name="SAPBEXexcCritical6 2 5" xfId="6162"/>
    <cellStyle name="SAPBEXexcCritical6 2 5 2" xfId="10679"/>
    <cellStyle name="SAPBEXexcCritical6 2 6" xfId="6826"/>
    <cellStyle name="SAPBEXexcCritical6 2 6 2" xfId="11343"/>
    <cellStyle name="SAPBEXexcCritical6 2 7" xfId="7165"/>
    <cellStyle name="SAPBEXexcCritical6 2 7 2" xfId="11682"/>
    <cellStyle name="SAPBEXexcCritical6 2 8" xfId="7381"/>
    <cellStyle name="SAPBEXexcCritical6 2 8 2" xfId="11898"/>
    <cellStyle name="SAPBEXexcCritical6 2 9" xfId="8601"/>
    <cellStyle name="SAPBEXexcCritical6 2 9 2" xfId="12224"/>
    <cellStyle name="SAPBEXexcCritical6 3" xfId="5695"/>
    <cellStyle name="SAPBEXexcCritical6 3 2" xfId="6593"/>
    <cellStyle name="SAPBEXexcCritical6 3 2 2" xfId="11110"/>
    <cellStyle name="SAPBEXexcCritical6 3 3" xfId="6386"/>
    <cellStyle name="SAPBEXexcCritical6 3 3 2" xfId="10903"/>
    <cellStyle name="SAPBEXexcCritical6 3 4" xfId="6164"/>
    <cellStyle name="SAPBEXexcCritical6 3 4 2" xfId="10681"/>
    <cellStyle name="SAPBEXexcCritical6 3 5" xfId="6828"/>
    <cellStyle name="SAPBEXexcCritical6 3 5 2" xfId="11345"/>
    <cellStyle name="SAPBEXexcCritical6 3 6" xfId="7163"/>
    <cellStyle name="SAPBEXexcCritical6 3 6 2" xfId="11680"/>
    <cellStyle name="SAPBEXexcCritical6 3 7" xfId="7379"/>
    <cellStyle name="SAPBEXexcCritical6 3 7 2" xfId="11896"/>
    <cellStyle name="SAPBEXexcCritical6 3 8" xfId="9557"/>
    <cellStyle name="SAPBEXexcCritical6 3 8 2" xfId="12570"/>
    <cellStyle name="SAPBEXexcCritical6 3 9" xfId="10343"/>
    <cellStyle name="SAPBEXexcCritical6 4" xfId="5696"/>
    <cellStyle name="SAPBEXexcCritical6 4 2" xfId="6594"/>
    <cellStyle name="SAPBEXexcCritical6 4 2 2" xfId="11111"/>
    <cellStyle name="SAPBEXexcCritical6 4 3" xfId="6387"/>
    <cellStyle name="SAPBEXexcCritical6 4 3 2" xfId="10904"/>
    <cellStyle name="SAPBEXexcCritical6 4 4" xfId="6165"/>
    <cellStyle name="SAPBEXexcCritical6 4 4 2" xfId="10682"/>
    <cellStyle name="SAPBEXexcCritical6 4 5" xfId="6829"/>
    <cellStyle name="SAPBEXexcCritical6 4 5 2" xfId="11346"/>
    <cellStyle name="SAPBEXexcCritical6 4 6" xfId="7162"/>
    <cellStyle name="SAPBEXexcCritical6 4 6 2" xfId="11679"/>
    <cellStyle name="SAPBEXexcCritical6 4 7" xfId="7378"/>
    <cellStyle name="SAPBEXexcCritical6 4 7 2" xfId="11895"/>
    <cellStyle name="SAPBEXexcCritical6 4 8" xfId="9558"/>
    <cellStyle name="SAPBEXexcCritical6 4 8 2" xfId="12571"/>
    <cellStyle name="SAPBEXexcCritical6 4 9" xfId="10344"/>
    <cellStyle name="SAPBEXexcCritical6 5" xfId="5697"/>
    <cellStyle name="SAPBEXexcCritical6 5 2" xfId="6595"/>
    <cellStyle name="SAPBEXexcCritical6 5 2 2" xfId="11112"/>
    <cellStyle name="SAPBEXexcCritical6 5 3" xfId="6388"/>
    <cellStyle name="SAPBEXexcCritical6 5 3 2" xfId="10905"/>
    <cellStyle name="SAPBEXexcCritical6 5 4" xfId="6166"/>
    <cellStyle name="SAPBEXexcCritical6 5 4 2" xfId="10683"/>
    <cellStyle name="SAPBEXexcCritical6 5 5" xfId="6830"/>
    <cellStyle name="SAPBEXexcCritical6 5 5 2" xfId="11347"/>
    <cellStyle name="SAPBEXexcCritical6 5 6" xfId="7161"/>
    <cellStyle name="SAPBEXexcCritical6 5 6 2" xfId="11678"/>
    <cellStyle name="SAPBEXexcCritical6 5 7" xfId="7377"/>
    <cellStyle name="SAPBEXexcCritical6 5 7 2" xfId="11894"/>
    <cellStyle name="SAPBEXexcCritical6 5 8" xfId="9559"/>
    <cellStyle name="SAPBEXexcCritical6 5 8 2" xfId="12572"/>
    <cellStyle name="SAPBEXexcCritical6 5 9" xfId="10345"/>
    <cellStyle name="SAPBEXexcCritical6 6" xfId="5692"/>
    <cellStyle name="SAPBEXexcCritical6 6 2" xfId="9560"/>
    <cellStyle name="SAPBEXexcCritical6 6 2 2" xfId="12573"/>
    <cellStyle name="SAPBEXexcCritical6 6 3" xfId="10340"/>
    <cellStyle name="SAPBEXexcCritical6 7" xfId="6383"/>
    <cellStyle name="SAPBEXexcCritical6 7 2" xfId="9561"/>
    <cellStyle name="SAPBEXexcCritical6 7 2 2" xfId="12574"/>
    <cellStyle name="SAPBEXexcCritical6 7 3" xfId="10900"/>
    <cellStyle name="SAPBEXexcCritical6 8" xfId="6161"/>
    <cellStyle name="SAPBEXexcCritical6 8 2" xfId="9562"/>
    <cellStyle name="SAPBEXexcCritical6 8 2 2" xfId="12575"/>
    <cellStyle name="SAPBEXexcCritical6 8 3" xfId="10678"/>
    <cellStyle name="SAPBEXexcCritical6 9" xfId="6825"/>
    <cellStyle name="SAPBEXexcCritical6 9 2" xfId="9563"/>
    <cellStyle name="SAPBEXexcCritical6 9 2 2" xfId="12576"/>
    <cellStyle name="SAPBEXexcCritical6 9 3" xfId="11342"/>
    <cellStyle name="SAPBEXexcGood1" xfId="2123"/>
    <cellStyle name="SAPBEXexcGood1 10" xfId="7160"/>
    <cellStyle name="SAPBEXexcGood1 10 2" xfId="9564"/>
    <cellStyle name="SAPBEXexcGood1 10 2 2" xfId="12577"/>
    <cellStyle name="SAPBEXexcGood1 10 3" xfId="11677"/>
    <cellStyle name="SAPBEXexcGood1 11" xfId="7376"/>
    <cellStyle name="SAPBEXexcGood1 11 2" xfId="9565"/>
    <cellStyle name="SAPBEXexcGood1 11 2 2" xfId="12578"/>
    <cellStyle name="SAPBEXexcGood1 11 3" xfId="11893"/>
    <cellStyle name="SAPBEXexcGood1 12" xfId="8602"/>
    <cellStyle name="SAPBEXexcGood1 12 2" xfId="9566"/>
    <cellStyle name="SAPBEXexcGood1 12 2 2" xfId="12579"/>
    <cellStyle name="SAPBEXexcGood1 12 3" xfId="12225"/>
    <cellStyle name="SAPBEXexcGood1 13" xfId="8603"/>
    <cellStyle name="SAPBEXexcGood1 13 2" xfId="9567"/>
    <cellStyle name="SAPBEXexcGood1 13 2 2" xfId="12580"/>
    <cellStyle name="SAPBEXexcGood1 13 3" xfId="12226"/>
    <cellStyle name="SAPBEXexcGood1 14" xfId="8604"/>
    <cellStyle name="SAPBEXexcGood1 14 2" xfId="9568"/>
    <cellStyle name="SAPBEXexcGood1 14 2 2" xfId="12581"/>
    <cellStyle name="SAPBEXexcGood1 14 3" xfId="12227"/>
    <cellStyle name="SAPBEXexcGood1 15" xfId="8605"/>
    <cellStyle name="SAPBEXexcGood1 15 2" xfId="9569"/>
    <cellStyle name="SAPBEXexcGood1 15 2 2" xfId="12582"/>
    <cellStyle name="SAPBEXexcGood1 15 3" xfId="12228"/>
    <cellStyle name="SAPBEXexcGood1 16" xfId="8606"/>
    <cellStyle name="SAPBEXexcGood1 16 2" xfId="12229"/>
    <cellStyle name="SAPBEXexcGood1 17" xfId="10227"/>
    <cellStyle name="SAPBEXexcGood1 2" xfId="5699"/>
    <cellStyle name="SAPBEXexcGood1 2 10" xfId="8607"/>
    <cellStyle name="SAPBEXexcGood1 2 10 2" xfId="12230"/>
    <cellStyle name="SAPBEXexcGood1 2 11" xfId="8608"/>
    <cellStyle name="SAPBEXexcGood1 2 11 2" xfId="12231"/>
    <cellStyle name="SAPBEXexcGood1 2 12" xfId="8609"/>
    <cellStyle name="SAPBEXexcGood1 2 12 2" xfId="9571"/>
    <cellStyle name="SAPBEXexcGood1 2 12 2 2" xfId="12584"/>
    <cellStyle name="SAPBEXexcGood1 2 12 3" xfId="12232"/>
    <cellStyle name="SAPBEXexcGood1 2 13" xfId="9570"/>
    <cellStyle name="SAPBEXexcGood1 2 13 2" xfId="12583"/>
    <cellStyle name="SAPBEXexcGood1 2 14" xfId="10347"/>
    <cellStyle name="SAPBEXexcGood1 2 2" xfId="5700"/>
    <cellStyle name="SAPBEXexcGood1 2 2 10" xfId="8610"/>
    <cellStyle name="SAPBEXexcGood1 2 2 10 2" xfId="9572"/>
    <cellStyle name="SAPBEXexcGood1 2 2 10 2 2" xfId="12585"/>
    <cellStyle name="SAPBEXexcGood1 2 2 10 3" xfId="12233"/>
    <cellStyle name="SAPBEXexcGood1 2 2 11" xfId="8611"/>
    <cellStyle name="SAPBEXexcGood1 2 2 11 2" xfId="9573"/>
    <cellStyle name="SAPBEXexcGood1 2 2 11 2 2" xfId="12586"/>
    <cellStyle name="SAPBEXexcGood1 2 2 11 3" xfId="12234"/>
    <cellStyle name="SAPBEXexcGood1 2 2 12" xfId="8612"/>
    <cellStyle name="SAPBEXexcGood1 2 2 12 2" xfId="12235"/>
    <cellStyle name="SAPBEXexcGood1 2 2 13" xfId="10348"/>
    <cellStyle name="SAPBEXexcGood1 2 2 2" xfId="6597"/>
    <cellStyle name="SAPBEXexcGood1 2 2 2 2" xfId="8613"/>
    <cellStyle name="SAPBEXexcGood1 2 2 2 2 2" xfId="9575"/>
    <cellStyle name="SAPBEXexcGood1 2 2 2 2 2 2" xfId="12588"/>
    <cellStyle name="SAPBEXexcGood1 2 2 2 2 3" xfId="12236"/>
    <cellStyle name="SAPBEXexcGood1 2 2 2 3" xfId="8614"/>
    <cellStyle name="SAPBEXexcGood1 2 2 2 3 2" xfId="9576"/>
    <cellStyle name="SAPBEXexcGood1 2 2 2 3 2 2" xfId="12589"/>
    <cellStyle name="SAPBEXexcGood1 2 2 2 3 3" xfId="12237"/>
    <cellStyle name="SAPBEXexcGood1 2 2 2 4" xfId="9574"/>
    <cellStyle name="SAPBEXexcGood1 2 2 2 4 2" xfId="12587"/>
    <cellStyle name="SAPBEXexcGood1 2 2 2 5" xfId="11114"/>
    <cellStyle name="SAPBEXexcGood1 2 2 3" xfId="6391"/>
    <cellStyle name="SAPBEXexcGood1 2 2 3 2" xfId="9577"/>
    <cellStyle name="SAPBEXexcGood1 2 2 3 2 2" xfId="12590"/>
    <cellStyle name="SAPBEXexcGood1 2 2 3 3" xfId="10908"/>
    <cellStyle name="SAPBEXexcGood1 2 2 4" xfId="6169"/>
    <cellStyle name="SAPBEXexcGood1 2 2 4 2" xfId="9578"/>
    <cellStyle name="SAPBEXexcGood1 2 2 4 2 2" xfId="12591"/>
    <cellStyle name="SAPBEXexcGood1 2 2 4 3" xfId="10686"/>
    <cellStyle name="SAPBEXexcGood1 2 2 5" xfId="6833"/>
    <cellStyle name="SAPBEXexcGood1 2 2 5 2" xfId="9579"/>
    <cellStyle name="SAPBEXexcGood1 2 2 5 2 2" xfId="12592"/>
    <cellStyle name="SAPBEXexcGood1 2 2 5 3" xfId="11350"/>
    <cellStyle name="SAPBEXexcGood1 2 2 6" xfId="7158"/>
    <cellStyle name="SAPBEXexcGood1 2 2 6 2" xfId="9580"/>
    <cellStyle name="SAPBEXexcGood1 2 2 6 2 2" xfId="12593"/>
    <cellStyle name="SAPBEXexcGood1 2 2 6 3" xfId="11675"/>
    <cellStyle name="SAPBEXexcGood1 2 2 7" xfId="7374"/>
    <cellStyle name="SAPBEXexcGood1 2 2 7 2" xfId="9581"/>
    <cellStyle name="SAPBEXexcGood1 2 2 7 2 2" xfId="12594"/>
    <cellStyle name="SAPBEXexcGood1 2 2 7 3" xfId="11891"/>
    <cellStyle name="SAPBEXexcGood1 2 2 8" xfId="8615"/>
    <cellStyle name="SAPBEXexcGood1 2 2 8 2" xfId="9582"/>
    <cellStyle name="SAPBEXexcGood1 2 2 8 2 2" xfId="12595"/>
    <cellStyle name="SAPBEXexcGood1 2 2 8 3" xfId="12238"/>
    <cellStyle name="SAPBEXexcGood1 2 2 9" xfId="8616"/>
    <cellStyle name="SAPBEXexcGood1 2 2 9 2" xfId="9583"/>
    <cellStyle name="SAPBEXexcGood1 2 2 9 2 2" xfId="12596"/>
    <cellStyle name="SAPBEXexcGood1 2 2 9 3" xfId="12239"/>
    <cellStyle name="SAPBEXexcGood1 2 3" xfId="6596"/>
    <cellStyle name="SAPBEXexcGood1 2 3 2" xfId="11113"/>
    <cellStyle name="SAPBEXexcGood1 2 4" xfId="6390"/>
    <cellStyle name="SAPBEXexcGood1 2 4 2" xfId="10907"/>
    <cellStyle name="SAPBEXexcGood1 2 5" xfId="6168"/>
    <cellStyle name="SAPBEXexcGood1 2 5 2" xfId="10685"/>
    <cellStyle name="SAPBEXexcGood1 2 6" xfId="6832"/>
    <cellStyle name="SAPBEXexcGood1 2 6 2" xfId="11349"/>
    <cellStyle name="SAPBEXexcGood1 2 7" xfId="7159"/>
    <cellStyle name="SAPBEXexcGood1 2 7 2" xfId="11676"/>
    <cellStyle name="SAPBEXexcGood1 2 8" xfId="7375"/>
    <cellStyle name="SAPBEXexcGood1 2 8 2" xfId="11892"/>
    <cellStyle name="SAPBEXexcGood1 2 9" xfId="8617"/>
    <cellStyle name="SAPBEXexcGood1 2 9 2" xfId="12240"/>
    <cellStyle name="SAPBEXexcGood1 3" xfId="5701"/>
    <cellStyle name="SAPBEXexcGood1 3 2" xfId="6598"/>
    <cellStyle name="SAPBEXexcGood1 3 2 2" xfId="11115"/>
    <cellStyle name="SAPBEXexcGood1 3 3" xfId="6392"/>
    <cellStyle name="SAPBEXexcGood1 3 3 2" xfId="10909"/>
    <cellStyle name="SAPBEXexcGood1 3 4" xfId="6170"/>
    <cellStyle name="SAPBEXexcGood1 3 4 2" xfId="10687"/>
    <cellStyle name="SAPBEXexcGood1 3 5" xfId="6834"/>
    <cellStyle name="SAPBEXexcGood1 3 5 2" xfId="11351"/>
    <cellStyle name="SAPBEXexcGood1 3 6" xfId="7157"/>
    <cellStyle name="SAPBEXexcGood1 3 6 2" xfId="11674"/>
    <cellStyle name="SAPBEXexcGood1 3 7" xfId="7373"/>
    <cellStyle name="SAPBEXexcGood1 3 7 2" xfId="11890"/>
    <cellStyle name="SAPBEXexcGood1 3 8" xfId="9584"/>
    <cellStyle name="SAPBEXexcGood1 3 8 2" xfId="12597"/>
    <cellStyle name="SAPBEXexcGood1 3 9" xfId="10349"/>
    <cellStyle name="SAPBEXexcGood1 4" xfId="5702"/>
    <cellStyle name="SAPBEXexcGood1 4 2" xfId="6599"/>
    <cellStyle name="SAPBEXexcGood1 4 2 2" xfId="11116"/>
    <cellStyle name="SAPBEXexcGood1 4 3" xfId="6393"/>
    <cellStyle name="SAPBEXexcGood1 4 3 2" xfId="10910"/>
    <cellStyle name="SAPBEXexcGood1 4 4" xfId="6171"/>
    <cellStyle name="SAPBEXexcGood1 4 4 2" xfId="10688"/>
    <cellStyle name="SAPBEXexcGood1 4 5" xfId="6835"/>
    <cellStyle name="SAPBEXexcGood1 4 5 2" xfId="11352"/>
    <cellStyle name="SAPBEXexcGood1 4 6" xfId="7156"/>
    <cellStyle name="SAPBEXexcGood1 4 6 2" xfId="11673"/>
    <cellStyle name="SAPBEXexcGood1 4 7" xfId="7372"/>
    <cellStyle name="SAPBEXexcGood1 4 7 2" xfId="11889"/>
    <cellStyle name="SAPBEXexcGood1 4 8" xfId="9585"/>
    <cellStyle name="SAPBEXexcGood1 4 8 2" xfId="12598"/>
    <cellStyle name="SAPBEXexcGood1 4 9" xfId="10350"/>
    <cellStyle name="SAPBEXexcGood1 5" xfId="5703"/>
    <cellStyle name="SAPBEXexcGood1 5 2" xfId="6600"/>
    <cellStyle name="SAPBEXexcGood1 5 2 2" xfId="11117"/>
    <cellStyle name="SAPBEXexcGood1 5 3" xfId="6394"/>
    <cellStyle name="SAPBEXexcGood1 5 3 2" xfId="10911"/>
    <cellStyle name="SAPBEXexcGood1 5 4" xfId="6172"/>
    <cellStyle name="SAPBEXexcGood1 5 4 2" xfId="10689"/>
    <cellStyle name="SAPBEXexcGood1 5 5" xfId="6836"/>
    <cellStyle name="SAPBEXexcGood1 5 5 2" xfId="11353"/>
    <cellStyle name="SAPBEXexcGood1 5 6" xfId="7155"/>
    <cellStyle name="SAPBEXexcGood1 5 6 2" xfId="11672"/>
    <cellStyle name="SAPBEXexcGood1 5 7" xfId="7371"/>
    <cellStyle name="SAPBEXexcGood1 5 7 2" xfId="11888"/>
    <cellStyle name="SAPBEXexcGood1 5 8" xfId="9586"/>
    <cellStyle name="SAPBEXexcGood1 5 8 2" xfId="12599"/>
    <cellStyle name="SAPBEXexcGood1 5 9" xfId="10351"/>
    <cellStyle name="SAPBEXexcGood1 6" xfId="5698"/>
    <cellStyle name="SAPBEXexcGood1 6 2" xfId="9587"/>
    <cellStyle name="SAPBEXexcGood1 6 2 2" xfId="12600"/>
    <cellStyle name="SAPBEXexcGood1 6 3" xfId="10346"/>
    <cellStyle name="SAPBEXexcGood1 7" xfId="6389"/>
    <cellStyle name="SAPBEXexcGood1 7 2" xfId="9588"/>
    <cellStyle name="SAPBEXexcGood1 7 2 2" xfId="12601"/>
    <cellStyle name="SAPBEXexcGood1 7 3" xfId="10906"/>
    <cellStyle name="SAPBEXexcGood1 8" xfId="6167"/>
    <cellStyle name="SAPBEXexcGood1 8 2" xfId="9589"/>
    <cellStyle name="SAPBEXexcGood1 8 2 2" xfId="12602"/>
    <cellStyle name="SAPBEXexcGood1 8 3" xfId="10684"/>
    <cellStyle name="SAPBEXexcGood1 9" xfId="6831"/>
    <cellStyle name="SAPBEXexcGood1 9 2" xfId="9590"/>
    <cellStyle name="SAPBEXexcGood1 9 2 2" xfId="12603"/>
    <cellStyle name="SAPBEXexcGood1 9 3" xfId="11348"/>
    <cellStyle name="SAPBEXexcGood2" xfId="2035"/>
    <cellStyle name="SAPBEXexcGood2 10" xfId="7154"/>
    <cellStyle name="SAPBEXexcGood2 10 2" xfId="9591"/>
    <cellStyle name="SAPBEXexcGood2 10 2 2" xfId="12604"/>
    <cellStyle name="SAPBEXexcGood2 10 3" xfId="11671"/>
    <cellStyle name="SAPBEXexcGood2 11" xfId="7370"/>
    <cellStyle name="SAPBEXexcGood2 11 2" xfId="9592"/>
    <cellStyle name="SAPBEXexcGood2 11 2 2" xfId="12605"/>
    <cellStyle name="SAPBEXexcGood2 11 3" xfId="11887"/>
    <cellStyle name="SAPBEXexcGood2 12" xfId="8618"/>
    <cellStyle name="SAPBEXexcGood2 12 2" xfId="9593"/>
    <cellStyle name="SAPBEXexcGood2 12 2 2" xfId="12606"/>
    <cellStyle name="SAPBEXexcGood2 12 3" xfId="12241"/>
    <cellStyle name="SAPBEXexcGood2 13" xfId="8619"/>
    <cellStyle name="SAPBEXexcGood2 13 2" xfId="9594"/>
    <cellStyle name="SAPBEXexcGood2 13 2 2" xfId="12607"/>
    <cellStyle name="SAPBEXexcGood2 13 3" xfId="12242"/>
    <cellStyle name="SAPBEXexcGood2 14" xfId="8620"/>
    <cellStyle name="SAPBEXexcGood2 14 2" xfId="9595"/>
    <cellStyle name="SAPBEXexcGood2 14 2 2" xfId="12608"/>
    <cellStyle name="SAPBEXexcGood2 14 3" xfId="12243"/>
    <cellStyle name="SAPBEXexcGood2 15" xfId="8621"/>
    <cellStyle name="SAPBEXexcGood2 15 2" xfId="9596"/>
    <cellStyle name="SAPBEXexcGood2 15 2 2" xfId="12609"/>
    <cellStyle name="SAPBEXexcGood2 15 3" xfId="12244"/>
    <cellStyle name="SAPBEXexcGood2 16" xfId="8622"/>
    <cellStyle name="SAPBEXexcGood2 16 2" xfId="12245"/>
    <cellStyle name="SAPBEXexcGood2 17" xfId="10228"/>
    <cellStyle name="SAPBEXexcGood2 2" xfId="5705"/>
    <cellStyle name="SAPBEXexcGood2 2 10" xfId="8623"/>
    <cellStyle name="SAPBEXexcGood2 2 10 2" xfId="12246"/>
    <cellStyle name="SAPBEXexcGood2 2 11" xfId="8624"/>
    <cellStyle name="SAPBEXexcGood2 2 11 2" xfId="12247"/>
    <cellStyle name="SAPBEXexcGood2 2 12" xfId="8625"/>
    <cellStyle name="SAPBEXexcGood2 2 12 2" xfId="9598"/>
    <cellStyle name="SAPBEXexcGood2 2 12 2 2" xfId="12611"/>
    <cellStyle name="SAPBEXexcGood2 2 12 3" xfId="12248"/>
    <cellStyle name="SAPBEXexcGood2 2 13" xfId="9597"/>
    <cellStyle name="SAPBEXexcGood2 2 13 2" xfId="12610"/>
    <cellStyle name="SAPBEXexcGood2 2 14" xfId="10353"/>
    <cellStyle name="SAPBEXexcGood2 2 2" xfId="5706"/>
    <cellStyle name="SAPBEXexcGood2 2 2 10" xfId="8626"/>
    <cellStyle name="SAPBEXexcGood2 2 2 10 2" xfId="9599"/>
    <cellStyle name="SAPBEXexcGood2 2 2 10 2 2" xfId="12612"/>
    <cellStyle name="SAPBEXexcGood2 2 2 10 3" xfId="12249"/>
    <cellStyle name="SAPBEXexcGood2 2 2 11" xfId="8627"/>
    <cellStyle name="SAPBEXexcGood2 2 2 11 2" xfId="9600"/>
    <cellStyle name="SAPBEXexcGood2 2 2 11 2 2" xfId="12613"/>
    <cellStyle name="SAPBEXexcGood2 2 2 11 3" xfId="12250"/>
    <cellStyle name="SAPBEXexcGood2 2 2 12" xfId="8628"/>
    <cellStyle name="SAPBEXexcGood2 2 2 12 2" xfId="12251"/>
    <cellStyle name="SAPBEXexcGood2 2 2 13" xfId="10354"/>
    <cellStyle name="SAPBEXexcGood2 2 2 2" xfId="6602"/>
    <cellStyle name="SAPBEXexcGood2 2 2 2 2" xfId="8629"/>
    <cellStyle name="SAPBEXexcGood2 2 2 2 2 2" xfId="9602"/>
    <cellStyle name="SAPBEXexcGood2 2 2 2 2 2 2" xfId="12615"/>
    <cellStyle name="SAPBEXexcGood2 2 2 2 2 3" xfId="12252"/>
    <cellStyle name="SAPBEXexcGood2 2 2 2 3" xfId="8630"/>
    <cellStyle name="SAPBEXexcGood2 2 2 2 3 2" xfId="9603"/>
    <cellStyle name="SAPBEXexcGood2 2 2 2 3 2 2" xfId="12616"/>
    <cellStyle name="SAPBEXexcGood2 2 2 2 3 3" xfId="12253"/>
    <cellStyle name="SAPBEXexcGood2 2 2 2 4" xfId="9601"/>
    <cellStyle name="SAPBEXexcGood2 2 2 2 4 2" xfId="12614"/>
    <cellStyle name="SAPBEXexcGood2 2 2 2 5" xfId="11119"/>
    <cellStyle name="SAPBEXexcGood2 2 2 3" xfId="6397"/>
    <cellStyle name="SAPBEXexcGood2 2 2 3 2" xfId="9604"/>
    <cellStyle name="SAPBEXexcGood2 2 2 3 2 2" xfId="12617"/>
    <cellStyle name="SAPBEXexcGood2 2 2 3 3" xfId="10914"/>
    <cellStyle name="SAPBEXexcGood2 2 2 4" xfId="6175"/>
    <cellStyle name="SAPBEXexcGood2 2 2 4 2" xfId="9605"/>
    <cellStyle name="SAPBEXexcGood2 2 2 4 2 2" xfId="12618"/>
    <cellStyle name="SAPBEXexcGood2 2 2 4 3" xfId="10692"/>
    <cellStyle name="SAPBEXexcGood2 2 2 5" xfId="6839"/>
    <cellStyle name="SAPBEXexcGood2 2 2 5 2" xfId="9606"/>
    <cellStyle name="SAPBEXexcGood2 2 2 5 2 2" xfId="12619"/>
    <cellStyle name="SAPBEXexcGood2 2 2 5 3" xfId="11356"/>
    <cellStyle name="SAPBEXexcGood2 2 2 6" xfId="7152"/>
    <cellStyle name="SAPBEXexcGood2 2 2 6 2" xfId="9607"/>
    <cellStyle name="SAPBEXexcGood2 2 2 6 2 2" xfId="12620"/>
    <cellStyle name="SAPBEXexcGood2 2 2 6 3" xfId="11669"/>
    <cellStyle name="SAPBEXexcGood2 2 2 7" xfId="7368"/>
    <cellStyle name="SAPBEXexcGood2 2 2 7 2" xfId="9608"/>
    <cellStyle name="SAPBEXexcGood2 2 2 7 2 2" xfId="12621"/>
    <cellStyle name="SAPBEXexcGood2 2 2 7 3" xfId="11885"/>
    <cellStyle name="SAPBEXexcGood2 2 2 8" xfId="8631"/>
    <cellStyle name="SAPBEXexcGood2 2 2 8 2" xfId="9609"/>
    <cellStyle name="SAPBEXexcGood2 2 2 8 2 2" xfId="12622"/>
    <cellStyle name="SAPBEXexcGood2 2 2 8 3" xfId="12254"/>
    <cellStyle name="SAPBEXexcGood2 2 2 9" xfId="8632"/>
    <cellStyle name="SAPBEXexcGood2 2 2 9 2" xfId="9610"/>
    <cellStyle name="SAPBEXexcGood2 2 2 9 2 2" xfId="12623"/>
    <cellStyle name="SAPBEXexcGood2 2 2 9 3" xfId="12255"/>
    <cellStyle name="SAPBEXexcGood2 2 3" xfId="6601"/>
    <cellStyle name="SAPBEXexcGood2 2 3 2" xfId="11118"/>
    <cellStyle name="SAPBEXexcGood2 2 4" xfId="6396"/>
    <cellStyle name="SAPBEXexcGood2 2 4 2" xfId="10913"/>
    <cellStyle name="SAPBEXexcGood2 2 5" xfId="6174"/>
    <cellStyle name="SAPBEXexcGood2 2 5 2" xfId="10691"/>
    <cellStyle name="SAPBEXexcGood2 2 6" xfId="6838"/>
    <cellStyle name="SAPBEXexcGood2 2 6 2" xfId="11355"/>
    <cellStyle name="SAPBEXexcGood2 2 7" xfId="7153"/>
    <cellStyle name="SAPBEXexcGood2 2 7 2" xfId="11670"/>
    <cellStyle name="SAPBEXexcGood2 2 8" xfId="7369"/>
    <cellStyle name="SAPBEXexcGood2 2 8 2" xfId="11886"/>
    <cellStyle name="SAPBEXexcGood2 2 9" xfId="8633"/>
    <cellStyle name="SAPBEXexcGood2 2 9 2" xfId="12256"/>
    <cellStyle name="SAPBEXexcGood2 3" xfId="5707"/>
    <cellStyle name="SAPBEXexcGood2 3 2" xfId="6603"/>
    <cellStyle name="SAPBEXexcGood2 3 2 2" xfId="11120"/>
    <cellStyle name="SAPBEXexcGood2 3 3" xfId="6398"/>
    <cellStyle name="SAPBEXexcGood2 3 3 2" xfId="10915"/>
    <cellStyle name="SAPBEXexcGood2 3 4" xfId="6176"/>
    <cellStyle name="SAPBEXexcGood2 3 4 2" xfId="10693"/>
    <cellStyle name="SAPBEXexcGood2 3 5" xfId="6840"/>
    <cellStyle name="SAPBEXexcGood2 3 5 2" xfId="11357"/>
    <cellStyle name="SAPBEXexcGood2 3 6" xfId="7151"/>
    <cellStyle name="SAPBEXexcGood2 3 6 2" xfId="11668"/>
    <cellStyle name="SAPBEXexcGood2 3 7" xfId="7367"/>
    <cellStyle name="SAPBEXexcGood2 3 7 2" xfId="11884"/>
    <cellStyle name="SAPBEXexcGood2 3 8" xfId="9611"/>
    <cellStyle name="SAPBEXexcGood2 3 8 2" xfId="12624"/>
    <cellStyle name="SAPBEXexcGood2 3 9" xfId="10355"/>
    <cellStyle name="SAPBEXexcGood2 4" xfId="5708"/>
    <cellStyle name="SAPBEXexcGood2 4 2" xfId="6604"/>
    <cellStyle name="SAPBEXexcGood2 4 2 2" xfId="11121"/>
    <cellStyle name="SAPBEXexcGood2 4 3" xfId="6399"/>
    <cellStyle name="SAPBEXexcGood2 4 3 2" xfId="10916"/>
    <cellStyle name="SAPBEXexcGood2 4 4" xfId="6177"/>
    <cellStyle name="SAPBEXexcGood2 4 4 2" xfId="10694"/>
    <cellStyle name="SAPBEXexcGood2 4 5" xfId="6841"/>
    <cellStyle name="SAPBEXexcGood2 4 5 2" xfId="11358"/>
    <cellStyle name="SAPBEXexcGood2 4 6" xfId="7150"/>
    <cellStyle name="SAPBEXexcGood2 4 6 2" xfId="11667"/>
    <cellStyle name="SAPBEXexcGood2 4 7" xfId="7366"/>
    <cellStyle name="SAPBEXexcGood2 4 7 2" xfId="11883"/>
    <cellStyle name="SAPBEXexcGood2 4 8" xfId="9612"/>
    <cellStyle name="SAPBEXexcGood2 4 8 2" xfId="12625"/>
    <cellStyle name="SAPBEXexcGood2 4 9" xfId="10356"/>
    <cellStyle name="SAPBEXexcGood2 5" xfId="5709"/>
    <cellStyle name="SAPBEXexcGood2 5 2" xfId="6605"/>
    <cellStyle name="SAPBEXexcGood2 5 2 2" xfId="11122"/>
    <cellStyle name="SAPBEXexcGood2 5 3" xfId="6400"/>
    <cellStyle name="SAPBEXexcGood2 5 3 2" xfId="10917"/>
    <cellStyle name="SAPBEXexcGood2 5 4" xfId="6178"/>
    <cellStyle name="SAPBEXexcGood2 5 4 2" xfId="10695"/>
    <cellStyle name="SAPBEXexcGood2 5 5" xfId="6842"/>
    <cellStyle name="SAPBEXexcGood2 5 5 2" xfId="11359"/>
    <cellStyle name="SAPBEXexcGood2 5 6" xfId="7149"/>
    <cellStyle name="SAPBEXexcGood2 5 6 2" xfId="11666"/>
    <cellStyle name="SAPBEXexcGood2 5 7" xfId="7365"/>
    <cellStyle name="SAPBEXexcGood2 5 7 2" xfId="11882"/>
    <cellStyle name="SAPBEXexcGood2 5 8" xfId="9613"/>
    <cellStyle name="SAPBEXexcGood2 5 8 2" xfId="12626"/>
    <cellStyle name="SAPBEXexcGood2 5 9" xfId="10357"/>
    <cellStyle name="SAPBEXexcGood2 6" xfId="5704"/>
    <cellStyle name="SAPBEXexcGood2 6 2" xfId="9614"/>
    <cellStyle name="SAPBEXexcGood2 6 2 2" xfId="12627"/>
    <cellStyle name="SAPBEXexcGood2 6 3" xfId="10352"/>
    <cellStyle name="SAPBEXexcGood2 7" xfId="6395"/>
    <cellStyle name="SAPBEXexcGood2 7 2" xfId="9615"/>
    <cellStyle name="SAPBEXexcGood2 7 2 2" xfId="12628"/>
    <cellStyle name="SAPBEXexcGood2 7 3" xfId="10912"/>
    <cellStyle name="SAPBEXexcGood2 8" xfId="6173"/>
    <cellStyle name="SAPBEXexcGood2 8 2" xfId="9616"/>
    <cellStyle name="SAPBEXexcGood2 8 2 2" xfId="12629"/>
    <cellStyle name="SAPBEXexcGood2 8 3" xfId="10690"/>
    <cellStyle name="SAPBEXexcGood2 9" xfId="6837"/>
    <cellStyle name="SAPBEXexcGood2 9 2" xfId="9617"/>
    <cellStyle name="SAPBEXexcGood2 9 2 2" xfId="12630"/>
    <cellStyle name="SAPBEXexcGood2 9 3" xfId="11354"/>
    <cellStyle name="SAPBEXexcGood3" xfId="2365"/>
    <cellStyle name="SAPBEXexcGood3 10" xfId="7148"/>
    <cellStyle name="SAPBEXexcGood3 10 2" xfId="9618"/>
    <cellStyle name="SAPBEXexcGood3 10 2 2" xfId="12631"/>
    <cellStyle name="SAPBEXexcGood3 10 3" xfId="11665"/>
    <cellStyle name="SAPBEXexcGood3 11" xfId="7364"/>
    <cellStyle name="SAPBEXexcGood3 11 2" xfId="9619"/>
    <cellStyle name="SAPBEXexcGood3 11 2 2" xfId="12632"/>
    <cellStyle name="SAPBEXexcGood3 11 3" xfId="11881"/>
    <cellStyle name="SAPBEXexcGood3 12" xfId="8634"/>
    <cellStyle name="SAPBEXexcGood3 12 2" xfId="9620"/>
    <cellStyle name="SAPBEXexcGood3 12 2 2" xfId="12633"/>
    <cellStyle name="SAPBEXexcGood3 12 3" xfId="12257"/>
    <cellStyle name="SAPBEXexcGood3 13" xfId="8635"/>
    <cellStyle name="SAPBEXexcGood3 13 2" xfId="9621"/>
    <cellStyle name="SAPBEXexcGood3 13 2 2" xfId="12634"/>
    <cellStyle name="SAPBEXexcGood3 13 3" xfId="12258"/>
    <cellStyle name="SAPBEXexcGood3 14" xfId="8636"/>
    <cellStyle name="SAPBEXexcGood3 14 2" xfId="9622"/>
    <cellStyle name="SAPBEXexcGood3 14 2 2" xfId="12635"/>
    <cellStyle name="SAPBEXexcGood3 14 3" xfId="12259"/>
    <cellStyle name="SAPBEXexcGood3 15" xfId="8637"/>
    <cellStyle name="SAPBEXexcGood3 15 2" xfId="9623"/>
    <cellStyle name="SAPBEXexcGood3 15 2 2" xfId="12636"/>
    <cellStyle name="SAPBEXexcGood3 15 3" xfId="12260"/>
    <cellStyle name="SAPBEXexcGood3 16" xfId="8638"/>
    <cellStyle name="SAPBEXexcGood3 16 2" xfId="12261"/>
    <cellStyle name="SAPBEXexcGood3 17" xfId="10229"/>
    <cellStyle name="SAPBEXexcGood3 2" xfId="5711"/>
    <cellStyle name="SAPBEXexcGood3 2 10" xfId="8639"/>
    <cellStyle name="SAPBEXexcGood3 2 10 2" xfId="12262"/>
    <cellStyle name="SAPBEXexcGood3 2 11" xfId="8640"/>
    <cellStyle name="SAPBEXexcGood3 2 11 2" xfId="12263"/>
    <cellStyle name="SAPBEXexcGood3 2 12" xfId="8641"/>
    <cellStyle name="SAPBEXexcGood3 2 12 2" xfId="9625"/>
    <cellStyle name="SAPBEXexcGood3 2 12 2 2" xfId="12638"/>
    <cellStyle name="SAPBEXexcGood3 2 12 3" xfId="12264"/>
    <cellStyle name="SAPBEXexcGood3 2 13" xfId="9624"/>
    <cellStyle name="SAPBEXexcGood3 2 13 2" xfId="12637"/>
    <cellStyle name="SAPBEXexcGood3 2 14" xfId="10359"/>
    <cellStyle name="SAPBEXexcGood3 2 2" xfId="5712"/>
    <cellStyle name="SAPBEXexcGood3 2 2 10" xfId="8642"/>
    <cellStyle name="SAPBEXexcGood3 2 2 10 2" xfId="9626"/>
    <cellStyle name="SAPBEXexcGood3 2 2 10 2 2" xfId="12639"/>
    <cellStyle name="SAPBEXexcGood3 2 2 10 3" xfId="12265"/>
    <cellStyle name="SAPBEXexcGood3 2 2 11" xfId="8643"/>
    <cellStyle name="SAPBEXexcGood3 2 2 11 2" xfId="9627"/>
    <cellStyle name="SAPBEXexcGood3 2 2 11 2 2" xfId="12640"/>
    <cellStyle name="SAPBEXexcGood3 2 2 11 3" xfId="12266"/>
    <cellStyle name="SAPBEXexcGood3 2 2 12" xfId="8644"/>
    <cellStyle name="SAPBEXexcGood3 2 2 12 2" xfId="12267"/>
    <cellStyle name="SAPBEXexcGood3 2 2 13" xfId="10360"/>
    <cellStyle name="SAPBEXexcGood3 2 2 2" xfId="6607"/>
    <cellStyle name="SAPBEXexcGood3 2 2 2 2" xfId="8645"/>
    <cellStyle name="SAPBEXexcGood3 2 2 2 2 2" xfId="9629"/>
    <cellStyle name="SAPBEXexcGood3 2 2 2 2 2 2" xfId="12642"/>
    <cellStyle name="SAPBEXexcGood3 2 2 2 2 3" xfId="12268"/>
    <cellStyle name="SAPBEXexcGood3 2 2 2 3" xfId="8646"/>
    <cellStyle name="SAPBEXexcGood3 2 2 2 3 2" xfId="9630"/>
    <cellStyle name="SAPBEXexcGood3 2 2 2 3 2 2" xfId="12643"/>
    <cellStyle name="SAPBEXexcGood3 2 2 2 3 3" xfId="12269"/>
    <cellStyle name="SAPBEXexcGood3 2 2 2 4" xfId="9628"/>
    <cellStyle name="SAPBEXexcGood3 2 2 2 4 2" xfId="12641"/>
    <cellStyle name="SAPBEXexcGood3 2 2 2 5" xfId="11124"/>
    <cellStyle name="SAPBEXexcGood3 2 2 3" xfId="6403"/>
    <cellStyle name="SAPBEXexcGood3 2 2 3 2" xfId="9631"/>
    <cellStyle name="SAPBEXexcGood3 2 2 3 2 2" xfId="12644"/>
    <cellStyle name="SAPBEXexcGood3 2 2 3 3" xfId="10920"/>
    <cellStyle name="SAPBEXexcGood3 2 2 4" xfId="6181"/>
    <cellStyle name="SAPBEXexcGood3 2 2 4 2" xfId="9632"/>
    <cellStyle name="SAPBEXexcGood3 2 2 4 2 2" xfId="12645"/>
    <cellStyle name="SAPBEXexcGood3 2 2 4 3" xfId="10698"/>
    <cellStyle name="SAPBEXexcGood3 2 2 5" xfId="6845"/>
    <cellStyle name="SAPBEXexcGood3 2 2 5 2" xfId="9633"/>
    <cellStyle name="SAPBEXexcGood3 2 2 5 2 2" xfId="12646"/>
    <cellStyle name="SAPBEXexcGood3 2 2 5 3" xfId="11362"/>
    <cellStyle name="SAPBEXexcGood3 2 2 6" xfId="7146"/>
    <cellStyle name="SAPBEXexcGood3 2 2 6 2" xfId="9634"/>
    <cellStyle name="SAPBEXexcGood3 2 2 6 2 2" xfId="12647"/>
    <cellStyle name="SAPBEXexcGood3 2 2 6 3" xfId="11663"/>
    <cellStyle name="SAPBEXexcGood3 2 2 7" xfId="7362"/>
    <cellStyle name="SAPBEXexcGood3 2 2 7 2" xfId="9635"/>
    <cellStyle name="SAPBEXexcGood3 2 2 7 2 2" xfId="12648"/>
    <cellStyle name="SAPBEXexcGood3 2 2 7 3" xfId="11879"/>
    <cellStyle name="SAPBEXexcGood3 2 2 8" xfId="8647"/>
    <cellStyle name="SAPBEXexcGood3 2 2 8 2" xfId="9636"/>
    <cellStyle name="SAPBEXexcGood3 2 2 8 2 2" xfId="12649"/>
    <cellStyle name="SAPBEXexcGood3 2 2 8 3" xfId="12270"/>
    <cellStyle name="SAPBEXexcGood3 2 2 9" xfId="8648"/>
    <cellStyle name="SAPBEXexcGood3 2 2 9 2" xfId="9637"/>
    <cellStyle name="SAPBEXexcGood3 2 2 9 2 2" xfId="12650"/>
    <cellStyle name="SAPBEXexcGood3 2 2 9 3" xfId="12271"/>
    <cellStyle name="SAPBEXexcGood3 2 3" xfId="6606"/>
    <cellStyle name="SAPBEXexcGood3 2 3 2" xfId="11123"/>
    <cellStyle name="SAPBEXexcGood3 2 4" xfId="6402"/>
    <cellStyle name="SAPBEXexcGood3 2 4 2" xfId="10919"/>
    <cellStyle name="SAPBEXexcGood3 2 5" xfId="6180"/>
    <cellStyle name="SAPBEXexcGood3 2 5 2" xfId="10697"/>
    <cellStyle name="SAPBEXexcGood3 2 6" xfId="6844"/>
    <cellStyle name="SAPBEXexcGood3 2 6 2" xfId="11361"/>
    <cellStyle name="SAPBEXexcGood3 2 7" xfId="7147"/>
    <cellStyle name="SAPBEXexcGood3 2 7 2" xfId="11664"/>
    <cellStyle name="SAPBEXexcGood3 2 8" xfId="7363"/>
    <cellStyle name="SAPBEXexcGood3 2 8 2" xfId="11880"/>
    <cellStyle name="SAPBEXexcGood3 2 9" xfId="8649"/>
    <cellStyle name="SAPBEXexcGood3 2 9 2" xfId="12272"/>
    <cellStyle name="SAPBEXexcGood3 3" xfId="5713"/>
    <cellStyle name="SAPBEXexcGood3 3 2" xfId="6608"/>
    <cellStyle name="SAPBEXexcGood3 3 2 2" xfId="11125"/>
    <cellStyle name="SAPBEXexcGood3 3 3" xfId="6404"/>
    <cellStyle name="SAPBEXexcGood3 3 3 2" xfId="10921"/>
    <cellStyle name="SAPBEXexcGood3 3 4" xfId="6182"/>
    <cellStyle name="SAPBEXexcGood3 3 4 2" xfId="10699"/>
    <cellStyle name="SAPBEXexcGood3 3 5" xfId="6846"/>
    <cellStyle name="SAPBEXexcGood3 3 5 2" xfId="11363"/>
    <cellStyle name="SAPBEXexcGood3 3 6" xfId="7145"/>
    <cellStyle name="SAPBEXexcGood3 3 6 2" xfId="11662"/>
    <cellStyle name="SAPBEXexcGood3 3 7" xfId="7361"/>
    <cellStyle name="SAPBEXexcGood3 3 7 2" xfId="11878"/>
    <cellStyle name="SAPBEXexcGood3 3 8" xfId="9638"/>
    <cellStyle name="SAPBEXexcGood3 3 8 2" xfId="12651"/>
    <cellStyle name="SAPBEXexcGood3 3 9" xfId="10361"/>
    <cellStyle name="SAPBEXexcGood3 4" xfId="5714"/>
    <cellStyle name="SAPBEXexcGood3 4 2" xfId="6609"/>
    <cellStyle name="SAPBEXexcGood3 4 2 2" xfId="11126"/>
    <cellStyle name="SAPBEXexcGood3 4 3" xfId="6405"/>
    <cellStyle name="SAPBEXexcGood3 4 3 2" xfId="10922"/>
    <cellStyle name="SAPBEXexcGood3 4 4" xfId="6183"/>
    <cellStyle name="SAPBEXexcGood3 4 4 2" xfId="10700"/>
    <cellStyle name="SAPBEXexcGood3 4 5" xfId="6847"/>
    <cellStyle name="SAPBEXexcGood3 4 5 2" xfId="11364"/>
    <cellStyle name="SAPBEXexcGood3 4 6" xfId="7144"/>
    <cellStyle name="SAPBEXexcGood3 4 6 2" xfId="11661"/>
    <cellStyle name="SAPBEXexcGood3 4 7" xfId="7360"/>
    <cellStyle name="SAPBEXexcGood3 4 7 2" xfId="11877"/>
    <cellStyle name="SAPBEXexcGood3 4 8" xfId="9639"/>
    <cellStyle name="SAPBEXexcGood3 4 8 2" xfId="12652"/>
    <cellStyle name="SAPBEXexcGood3 4 9" xfId="10362"/>
    <cellStyle name="SAPBEXexcGood3 5" xfId="5715"/>
    <cellStyle name="SAPBEXexcGood3 5 2" xfId="6610"/>
    <cellStyle name="SAPBEXexcGood3 5 2 2" xfId="11127"/>
    <cellStyle name="SAPBEXexcGood3 5 3" xfId="6406"/>
    <cellStyle name="SAPBEXexcGood3 5 3 2" xfId="10923"/>
    <cellStyle name="SAPBEXexcGood3 5 4" xfId="6184"/>
    <cellStyle name="SAPBEXexcGood3 5 4 2" xfId="10701"/>
    <cellStyle name="SAPBEXexcGood3 5 5" xfId="6848"/>
    <cellStyle name="SAPBEXexcGood3 5 5 2" xfId="11365"/>
    <cellStyle name="SAPBEXexcGood3 5 6" xfId="7143"/>
    <cellStyle name="SAPBEXexcGood3 5 6 2" xfId="11660"/>
    <cellStyle name="SAPBEXexcGood3 5 7" xfId="7359"/>
    <cellStyle name="SAPBEXexcGood3 5 7 2" xfId="11876"/>
    <cellStyle name="SAPBEXexcGood3 5 8" xfId="9640"/>
    <cellStyle name="SAPBEXexcGood3 5 8 2" xfId="12653"/>
    <cellStyle name="SAPBEXexcGood3 5 9" xfId="10363"/>
    <cellStyle name="SAPBEXexcGood3 6" xfId="5710"/>
    <cellStyle name="SAPBEXexcGood3 6 2" xfId="9641"/>
    <cellStyle name="SAPBEXexcGood3 6 2 2" xfId="12654"/>
    <cellStyle name="SAPBEXexcGood3 6 3" xfId="10358"/>
    <cellStyle name="SAPBEXexcGood3 7" xfId="6401"/>
    <cellStyle name="SAPBEXexcGood3 7 2" xfId="9642"/>
    <cellStyle name="SAPBEXexcGood3 7 2 2" xfId="12655"/>
    <cellStyle name="SAPBEXexcGood3 7 3" xfId="10918"/>
    <cellStyle name="SAPBEXexcGood3 8" xfId="6179"/>
    <cellStyle name="SAPBEXexcGood3 8 2" xfId="9643"/>
    <cellStyle name="SAPBEXexcGood3 8 2 2" xfId="12656"/>
    <cellStyle name="SAPBEXexcGood3 8 3" xfId="10696"/>
    <cellStyle name="SAPBEXexcGood3 9" xfId="6843"/>
    <cellStyle name="SAPBEXexcGood3 9 2" xfId="9644"/>
    <cellStyle name="SAPBEXexcGood3 9 2 2" xfId="12657"/>
    <cellStyle name="SAPBEXexcGood3 9 3" xfId="11360"/>
    <cellStyle name="SAPBEXfilterDrill" xfId="2418"/>
    <cellStyle name="SAPBEXfilterDrill 10" xfId="7142"/>
    <cellStyle name="SAPBEXfilterDrill 10 2" xfId="11659"/>
    <cellStyle name="SAPBEXfilterDrill 11" xfId="7358"/>
    <cellStyle name="SAPBEXfilterDrill 11 2" xfId="11875"/>
    <cellStyle name="SAPBEXfilterDrill 12" xfId="8650"/>
    <cellStyle name="SAPBEXfilterDrill 12 2" xfId="12273"/>
    <cellStyle name="SAPBEXfilterDrill 13" xfId="8651"/>
    <cellStyle name="SAPBEXfilterDrill 13 2" xfId="12274"/>
    <cellStyle name="SAPBEXfilterDrill 14" xfId="8652"/>
    <cellStyle name="SAPBEXfilterDrill 14 2" xfId="12275"/>
    <cellStyle name="SAPBEXfilterDrill 15" xfId="8653"/>
    <cellStyle name="SAPBEXfilterDrill 15 2" xfId="12276"/>
    <cellStyle name="SAPBEXfilterDrill 16" xfId="8654"/>
    <cellStyle name="SAPBEXfilterDrill 2" xfId="5717"/>
    <cellStyle name="SAPBEXfilterDrill 2 10" xfId="8655"/>
    <cellStyle name="SAPBEXfilterDrill 2 11" xfId="8656"/>
    <cellStyle name="SAPBEXfilterDrill 2 12" xfId="8657"/>
    <cellStyle name="SAPBEXfilterDrill 2 12 2" xfId="12277"/>
    <cellStyle name="SAPBEXfilterDrill 2 2" xfId="5718"/>
    <cellStyle name="SAPBEXfilterDrill 2 2 10" xfId="8658"/>
    <cellStyle name="SAPBEXfilterDrill 2 2 10 2" xfId="12278"/>
    <cellStyle name="SAPBEXfilterDrill 2 2 11" xfId="8659"/>
    <cellStyle name="SAPBEXfilterDrill 2 2 11 2" xfId="12279"/>
    <cellStyle name="SAPBEXfilterDrill 2 2 12" xfId="8660"/>
    <cellStyle name="SAPBEXfilterDrill 2 2 13" xfId="10365"/>
    <cellStyle name="SAPBEXfilterDrill 2 2 2" xfId="6612"/>
    <cellStyle name="SAPBEXfilterDrill 2 2 2 2" xfId="8661"/>
    <cellStyle name="SAPBEXfilterDrill 2 2 2 2 2" xfId="12280"/>
    <cellStyle name="SAPBEXfilterDrill 2 2 2 3" xfId="8662"/>
    <cellStyle name="SAPBEXfilterDrill 2 2 2 3 2" xfId="12281"/>
    <cellStyle name="SAPBEXfilterDrill 2 2 2 4" xfId="11129"/>
    <cellStyle name="SAPBEXfilterDrill 2 2 3" xfId="6408"/>
    <cellStyle name="SAPBEXfilterDrill 2 2 3 2" xfId="10925"/>
    <cellStyle name="SAPBEXfilterDrill 2 2 4" xfId="6186"/>
    <cellStyle name="SAPBEXfilterDrill 2 2 4 2" xfId="10703"/>
    <cellStyle name="SAPBEXfilterDrill 2 2 5" xfId="6850"/>
    <cellStyle name="SAPBEXfilterDrill 2 2 5 2" xfId="11367"/>
    <cellStyle name="SAPBEXfilterDrill 2 2 6" xfId="7141"/>
    <cellStyle name="SAPBEXfilterDrill 2 2 6 2" xfId="11658"/>
    <cellStyle name="SAPBEXfilterDrill 2 2 7" xfId="7357"/>
    <cellStyle name="SAPBEXfilterDrill 2 2 7 2" xfId="11874"/>
    <cellStyle name="SAPBEXfilterDrill 2 2 8" xfId="8663"/>
    <cellStyle name="SAPBEXfilterDrill 2 2 8 2" xfId="12282"/>
    <cellStyle name="SAPBEXfilterDrill 2 2 9" xfId="8664"/>
    <cellStyle name="SAPBEXfilterDrill 2 2 9 2" xfId="12283"/>
    <cellStyle name="SAPBEXfilterDrill 2 3" xfId="8665"/>
    <cellStyle name="SAPBEXfilterDrill 2 4" xfId="8666"/>
    <cellStyle name="SAPBEXfilterDrill 2 5" xfId="8667"/>
    <cellStyle name="SAPBEXfilterDrill 2 6" xfId="8668"/>
    <cellStyle name="SAPBEXfilterDrill 2 7" xfId="8669"/>
    <cellStyle name="SAPBEXfilterDrill 2 8" xfId="8670"/>
    <cellStyle name="SAPBEXfilterDrill 2 9" xfId="8671"/>
    <cellStyle name="SAPBEXfilterDrill 3" xfId="5719"/>
    <cellStyle name="SAPBEXfilterDrill 3 2" xfId="6613"/>
    <cellStyle name="SAPBEXfilterDrill 3 2 2" xfId="11130"/>
    <cellStyle name="SAPBEXfilterDrill 3 3" xfId="6409"/>
    <cellStyle name="SAPBEXfilterDrill 3 3 2" xfId="10926"/>
    <cellStyle name="SAPBEXfilterDrill 3 4" xfId="6187"/>
    <cellStyle name="SAPBEXfilterDrill 3 4 2" xfId="10704"/>
    <cellStyle name="SAPBEXfilterDrill 3 5" xfId="6851"/>
    <cellStyle name="SAPBEXfilterDrill 3 5 2" xfId="11368"/>
    <cellStyle name="SAPBEXfilterDrill 3 6" xfId="7140"/>
    <cellStyle name="SAPBEXfilterDrill 3 6 2" xfId="11657"/>
    <cellStyle name="SAPBEXfilterDrill 3 7" xfId="7356"/>
    <cellStyle name="SAPBEXfilterDrill 3 7 2" xfId="11873"/>
    <cellStyle name="SAPBEXfilterDrill 3 8" xfId="10366"/>
    <cellStyle name="SAPBEXfilterDrill 4" xfId="5720"/>
    <cellStyle name="SAPBEXfilterDrill 4 2" xfId="6614"/>
    <cellStyle name="SAPBEXfilterDrill 4 2 2" xfId="11131"/>
    <cellStyle name="SAPBEXfilterDrill 4 3" xfId="6410"/>
    <cellStyle name="SAPBEXfilterDrill 4 3 2" xfId="10927"/>
    <cellStyle name="SAPBEXfilterDrill 4 4" xfId="6188"/>
    <cellStyle name="SAPBEXfilterDrill 4 4 2" xfId="10705"/>
    <cellStyle name="SAPBEXfilterDrill 4 5" xfId="6852"/>
    <cellStyle name="SAPBEXfilterDrill 4 5 2" xfId="11369"/>
    <cellStyle name="SAPBEXfilterDrill 4 6" xfId="7139"/>
    <cellStyle name="SAPBEXfilterDrill 4 6 2" xfId="11656"/>
    <cellStyle name="SAPBEXfilterDrill 4 7" xfId="7355"/>
    <cellStyle name="SAPBEXfilterDrill 4 7 2" xfId="11872"/>
    <cellStyle name="SAPBEXfilterDrill 4 8" xfId="10367"/>
    <cellStyle name="SAPBEXfilterDrill 5" xfId="5721"/>
    <cellStyle name="SAPBEXfilterDrill 5 2" xfId="6615"/>
    <cellStyle name="SAPBEXfilterDrill 5 2 2" xfId="11132"/>
    <cellStyle name="SAPBEXfilterDrill 5 3" xfId="6411"/>
    <cellStyle name="SAPBEXfilterDrill 5 3 2" xfId="10928"/>
    <cellStyle name="SAPBEXfilterDrill 5 4" xfId="6189"/>
    <cellStyle name="SAPBEXfilterDrill 5 4 2" xfId="10706"/>
    <cellStyle name="SAPBEXfilterDrill 5 5" xfId="6853"/>
    <cellStyle name="SAPBEXfilterDrill 5 5 2" xfId="11370"/>
    <cellStyle name="SAPBEXfilterDrill 5 6" xfId="7138"/>
    <cellStyle name="SAPBEXfilterDrill 5 6 2" xfId="11655"/>
    <cellStyle name="SAPBEXfilterDrill 5 7" xfId="7354"/>
    <cellStyle name="SAPBEXfilterDrill 5 7 2" xfId="11871"/>
    <cellStyle name="SAPBEXfilterDrill 5 8" xfId="10368"/>
    <cellStyle name="SAPBEXfilterDrill 6" xfId="5716"/>
    <cellStyle name="SAPBEXfilterDrill 6 2" xfId="10364"/>
    <cellStyle name="SAPBEXfilterDrill 7" xfId="6407"/>
    <cellStyle name="SAPBEXfilterDrill 7 2" xfId="10924"/>
    <cellStyle name="SAPBEXfilterDrill 8" xfId="6185"/>
    <cellStyle name="SAPBEXfilterDrill 8 2" xfId="10702"/>
    <cellStyle name="SAPBEXfilterDrill 9" xfId="6849"/>
    <cellStyle name="SAPBEXfilterDrill 9 2" xfId="11366"/>
    <cellStyle name="SAPBEXfilterItem" xfId="2122"/>
    <cellStyle name="SAPBEXfilterItem 10" xfId="7137"/>
    <cellStyle name="SAPBEXfilterItem 10 2" xfId="11654"/>
    <cellStyle name="SAPBEXfilterItem 11" xfId="7353"/>
    <cellStyle name="SAPBEXfilterItem 11 2" xfId="11870"/>
    <cellStyle name="SAPBEXfilterItem 12" xfId="8672"/>
    <cellStyle name="SAPBEXfilterItem 12 2" xfId="12284"/>
    <cellStyle name="SAPBEXfilterItem 13" xfId="8673"/>
    <cellStyle name="SAPBEXfilterItem 13 2" xfId="12285"/>
    <cellStyle name="SAPBEXfilterItem 14" xfId="8674"/>
    <cellStyle name="SAPBEXfilterItem 14 2" xfId="12286"/>
    <cellStyle name="SAPBEXfilterItem 15" xfId="8675"/>
    <cellStyle name="SAPBEXfilterItem 15 2" xfId="12287"/>
    <cellStyle name="SAPBEXfilterItem 16" xfId="8676"/>
    <cellStyle name="SAPBEXfilterItem 2" xfId="5723"/>
    <cellStyle name="SAPBEXfilterItem 2 10" xfId="8677"/>
    <cellStyle name="SAPBEXfilterItem 2 11" xfId="8678"/>
    <cellStyle name="SAPBEXfilterItem 2 12" xfId="8679"/>
    <cellStyle name="SAPBEXfilterItem 2 12 2" xfId="12288"/>
    <cellStyle name="SAPBEXfilterItem 2 2" xfId="5724"/>
    <cellStyle name="SAPBEXfilterItem 2 2 10" xfId="8680"/>
    <cellStyle name="SAPBEXfilterItem 2 2 10 2" xfId="12289"/>
    <cellStyle name="SAPBEXfilterItem 2 2 11" xfId="8681"/>
    <cellStyle name="SAPBEXfilterItem 2 2 11 2" xfId="12290"/>
    <cellStyle name="SAPBEXfilterItem 2 2 12" xfId="8682"/>
    <cellStyle name="SAPBEXfilterItem 2 2 13" xfId="10370"/>
    <cellStyle name="SAPBEXfilterItem 2 2 2" xfId="6617"/>
    <cellStyle name="SAPBEXfilterItem 2 2 2 2" xfId="8683"/>
    <cellStyle name="SAPBEXfilterItem 2 2 2 2 2" xfId="12291"/>
    <cellStyle name="SAPBEXfilterItem 2 2 2 3" xfId="8684"/>
    <cellStyle name="SAPBEXfilterItem 2 2 2 3 2" xfId="12292"/>
    <cellStyle name="SAPBEXfilterItem 2 2 2 4" xfId="11134"/>
    <cellStyle name="SAPBEXfilterItem 2 2 3" xfId="6413"/>
    <cellStyle name="SAPBEXfilterItem 2 2 3 2" xfId="10930"/>
    <cellStyle name="SAPBEXfilterItem 2 2 4" xfId="6191"/>
    <cellStyle name="SAPBEXfilterItem 2 2 4 2" xfId="10708"/>
    <cellStyle name="SAPBEXfilterItem 2 2 5" xfId="6855"/>
    <cellStyle name="SAPBEXfilterItem 2 2 5 2" xfId="11372"/>
    <cellStyle name="SAPBEXfilterItem 2 2 6" xfId="7136"/>
    <cellStyle name="SAPBEXfilterItem 2 2 6 2" xfId="11653"/>
    <cellStyle name="SAPBEXfilterItem 2 2 7" xfId="7352"/>
    <cellStyle name="SAPBEXfilterItem 2 2 7 2" xfId="11869"/>
    <cellStyle name="SAPBEXfilterItem 2 2 8" xfId="8685"/>
    <cellStyle name="SAPBEXfilterItem 2 2 8 2" xfId="12293"/>
    <cellStyle name="SAPBEXfilterItem 2 2 9" xfId="8686"/>
    <cellStyle name="SAPBEXfilterItem 2 2 9 2" xfId="12294"/>
    <cellStyle name="SAPBEXfilterItem 2 3" xfId="8687"/>
    <cellStyle name="SAPBEXfilterItem 2 4" xfId="8688"/>
    <cellStyle name="SAPBEXfilterItem 2 5" xfId="8689"/>
    <cellStyle name="SAPBEXfilterItem 2 6" xfId="8690"/>
    <cellStyle name="SAPBEXfilterItem 2 7" xfId="8691"/>
    <cellStyle name="SAPBEXfilterItem 2 8" xfId="8692"/>
    <cellStyle name="SAPBEXfilterItem 2 9" xfId="8693"/>
    <cellStyle name="SAPBEXfilterItem 3" xfId="5725"/>
    <cellStyle name="SAPBEXfilterItem 3 2" xfId="6618"/>
    <cellStyle name="SAPBEXfilterItem 3 2 2" xfId="11135"/>
    <cellStyle name="SAPBEXfilterItem 3 3" xfId="6414"/>
    <cellStyle name="SAPBEXfilterItem 3 3 2" xfId="10931"/>
    <cellStyle name="SAPBEXfilterItem 3 4" xfId="6192"/>
    <cellStyle name="SAPBEXfilterItem 3 4 2" xfId="10709"/>
    <cellStyle name="SAPBEXfilterItem 3 5" xfId="6856"/>
    <cellStyle name="SAPBEXfilterItem 3 5 2" xfId="11373"/>
    <cellStyle name="SAPBEXfilterItem 3 6" xfId="7135"/>
    <cellStyle name="SAPBEXfilterItem 3 6 2" xfId="11652"/>
    <cellStyle name="SAPBEXfilterItem 3 7" xfId="7351"/>
    <cellStyle name="SAPBEXfilterItem 3 7 2" xfId="11868"/>
    <cellStyle name="SAPBEXfilterItem 3 8" xfId="10371"/>
    <cellStyle name="SAPBEXfilterItem 4" xfId="5726"/>
    <cellStyle name="SAPBEXfilterItem 4 2" xfId="6619"/>
    <cellStyle name="SAPBEXfilterItem 4 2 2" xfId="11136"/>
    <cellStyle name="SAPBEXfilterItem 4 3" xfId="6415"/>
    <cellStyle name="SAPBEXfilterItem 4 3 2" xfId="10932"/>
    <cellStyle name="SAPBEXfilterItem 4 4" xfId="6193"/>
    <cellStyle name="SAPBEXfilterItem 4 4 2" xfId="10710"/>
    <cellStyle name="SAPBEXfilterItem 4 5" xfId="6857"/>
    <cellStyle name="SAPBEXfilterItem 4 5 2" xfId="11374"/>
    <cellStyle name="SAPBEXfilterItem 4 6" xfId="7134"/>
    <cellStyle name="SAPBEXfilterItem 4 6 2" xfId="11651"/>
    <cellStyle name="SAPBEXfilterItem 4 7" xfId="7350"/>
    <cellStyle name="SAPBEXfilterItem 4 7 2" xfId="11867"/>
    <cellStyle name="SAPBEXfilterItem 4 8" xfId="10372"/>
    <cellStyle name="SAPBEXfilterItem 5" xfId="5727"/>
    <cellStyle name="SAPBEXfilterItem 5 2" xfId="6620"/>
    <cellStyle name="SAPBEXfilterItem 5 2 2" xfId="11137"/>
    <cellStyle name="SAPBEXfilterItem 5 3" xfId="6416"/>
    <cellStyle name="SAPBEXfilterItem 5 3 2" xfId="10933"/>
    <cellStyle name="SAPBEXfilterItem 5 4" xfId="6194"/>
    <cellStyle name="SAPBEXfilterItem 5 4 2" xfId="10711"/>
    <cellStyle name="SAPBEXfilterItem 5 5" xfId="6858"/>
    <cellStyle name="SAPBEXfilterItem 5 5 2" xfId="11375"/>
    <cellStyle name="SAPBEXfilterItem 5 6" xfId="7133"/>
    <cellStyle name="SAPBEXfilterItem 5 6 2" xfId="11650"/>
    <cellStyle name="SAPBEXfilterItem 5 7" xfId="7349"/>
    <cellStyle name="SAPBEXfilterItem 5 7 2" xfId="11866"/>
    <cellStyle name="SAPBEXfilterItem 5 8" xfId="10373"/>
    <cellStyle name="SAPBEXfilterItem 6" xfId="5722"/>
    <cellStyle name="SAPBEXfilterItem 6 2" xfId="10369"/>
    <cellStyle name="SAPBEXfilterItem 7" xfId="6412"/>
    <cellStyle name="SAPBEXfilterItem 7 2" xfId="10929"/>
    <cellStyle name="SAPBEXfilterItem 8" xfId="6190"/>
    <cellStyle name="SAPBEXfilterItem 8 2" xfId="10707"/>
    <cellStyle name="SAPBEXfilterItem 9" xfId="6854"/>
    <cellStyle name="SAPBEXfilterItem 9 2" xfId="11371"/>
    <cellStyle name="SAPBEXfilterText" xfId="2034"/>
    <cellStyle name="SAPBEXfilterText 10" xfId="7132"/>
    <cellStyle name="SAPBEXfilterText 10 2" xfId="11649"/>
    <cellStyle name="SAPBEXfilterText 11" xfId="7348"/>
    <cellStyle name="SAPBEXfilterText 11 2" xfId="11865"/>
    <cellStyle name="SAPBEXfilterText 12" xfId="8694"/>
    <cellStyle name="SAPBEXfilterText 12 2" xfId="12295"/>
    <cellStyle name="SAPBEXfilterText 13" xfId="8695"/>
    <cellStyle name="SAPBEXfilterText 13 2" xfId="12296"/>
    <cellStyle name="SAPBEXfilterText 14" xfId="8696"/>
    <cellStyle name="SAPBEXfilterText 14 2" xfId="12297"/>
    <cellStyle name="SAPBEXfilterText 15" xfId="8697"/>
    <cellStyle name="SAPBEXfilterText 15 2" xfId="12298"/>
    <cellStyle name="SAPBEXfilterText 16" xfId="8698"/>
    <cellStyle name="SAPBEXfilterText 2" xfId="5729"/>
    <cellStyle name="SAPBEXfilterText 2 10" xfId="8699"/>
    <cellStyle name="SAPBEXfilterText 2 11" xfId="8700"/>
    <cellStyle name="SAPBEXfilterText 2 12" xfId="8701"/>
    <cellStyle name="SAPBEXfilterText 2 12 2" xfId="12299"/>
    <cellStyle name="SAPBEXfilterText 2 2" xfId="5730"/>
    <cellStyle name="SAPBEXfilterText 2 2 10" xfId="8702"/>
    <cellStyle name="SAPBEXfilterText 2 2 10 2" xfId="12300"/>
    <cellStyle name="SAPBEXfilterText 2 2 11" xfId="8703"/>
    <cellStyle name="SAPBEXfilterText 2 2 11 2" xfId="12301"/>
    <cellStyle name="SAPBEXfilterText 2 2 12" xfId="8704"/>
    <cellStyle name="SAPBEXfilterText 2 2 13" xfId="10375"/>
    <cellStyle name="SAPBEXfilterText 2 2 2" xfId="6622"/>
    <cellStyle name="SAPBEXfilterText 2 2 2 2" xfId="8705"/>
    <cellStyle name="SAPBEXfilterText 2 2 2 2 2" xfId="12302"/>
    <cellStyle name="SAPBEXfilterText 2 2 2 3" xfId="8706"/>
    <cellStyle name="SAPBEXfilterText 2 2 2 3 2" xfId="12303"/>
    <cellStyle name="SAPBEXfilterText 2 2 2 4" xfId="11139"/>
    <cellStyle name="SAPBEXfilterText 2 2 3" xfId="6418"/>
    <cellStyle name="SAPBEXfilterText 2 2 3 2" xfId="10935"/>
    <cellStyle name="SAPBEXfilterText 2 2 4" xfId="6196"/>
    <cellStyle name="SAPBEXfilterText 2 2 4 2" xfId="10713"/>
    <cellStyle name="SAPBEXfilterText 2 2 5" xfId="6860"/>
    <cellStyle name="SAPBEXfilterText 2 2 5 2" xfId="9645"/>
    <cellStyle name="SAPBEXfilterText 2 2 5 3" xfId="11377"/>
    <cellStyle name="SAPBEXfilterText 2 2 6" xfId="7131"/>
    <cellStyle name="SAPBEXfilterText 2 2 6 2" xfId="9646"/>
    <cellStyle name="SAPBEXfilterText 2 2 6 3" xfId="11648"/>
    <cellStyle name="SAPBEXfilterText 2 2 7" xfId="7347"/>
    <cellStyle name="SAPBEXfilterText 2 2 7 2" xfId="9647"/>
    <cellStyle name="SAPBEXfilterText 2 2 7 3" xfId="11864"/>
    <cellStyle name="SAPBEXfilterText 2 2 8" xfId="8707"/>
    <cellStyle name="SAPBEXfilterText 2 2 9" xfId="8708"/>
    <cellStyle name="SAPBEXfilterText 2 3" xfId="8709"/>
    <cellStyle name="SAPBEXfilterText 2 4" xfId="8710"/>
    <cellStyle name="SAPBEXfilterText 2 5" xfId="8711"/>
    <cellStyle name="SAPBEXfilterText 2 6" xfId="8712"/>
    <cellStyle name="SAPBEXfilterText 2 7" xfId="8713"/>
    <cellStyle name="SAPBEXfilterText 2 8" xfId="8714"/>
    <cellStyle name="SAPBEXfilterText 2 9" xfId="8715"/>
    <cellStyle name="SAPBEXfilterText 3" xfId="5731"/>
    <cellStyle name="SAPBEXfilterText 3 2" xfId="6623"/>
    <cellStyle name="SAPBEXfilterText 3 2 2" xfId="11140"/>
    <cellStyle name="SAPBEXfilterText 3 3" xfId="6419"/>
    <cellStyle name="SAPBEXfilterText 3 3 2" xfId="10936"/>
    <cellStyle name="SAPBEXfilterText 3 4" xfId="6197"/>
    <cellStyle name="SAPBEXfilterText 3 4 2" xfId="10714"/>
    <cellStyle name="SAPBEXfilterText 3 5" xfId="6861"/>
    <cellStyle name="SAPBEXfilterText 3 5 2" xfId="11378"/>
    <cellStyle name="SAPBEXfilterText 3 6" xfId="7130"/>
    <cellStyle name="SAPBEXfilterText 3 6 2" xfId="11647"/>
    <cellStyle name="SAPBEXfilterText 3 7" xfId="7346"/>
    <cellStyle name="SAPBEXfilterText 3 7 2" xfId="11863"/>
    <cellStyle name="SAPBEXfilterText 3 8" xfId="9648"/>
    <cellStyle name="SAPBEXfilterText 3 9" xfId="10376"/>
    <cellStyle name="SAPBEXfilterText 4" xfId="5732"/>
    <cellStyle name="SAPBEXfilterText 4 2" xfId="6624"/>
    <cellStyle name="SAPBEXfilterText 4 2 2" xfId="11141"/>
    <cellStyle name="SAPBEXfilterText 4 3" xfId="6420"/>
    <cellStyle name="SAPBEXfilterText 4 3 2" xfId="10937"/>
    <cellStyle name="SAPBEXfilterText 4 4" xfId="6198"/>
    <cellStyle name="SAPBEXfilterText 4 4 2" xfId="10715"/>
    <cellStyle name="SAPBEXfilterText 4 5" xfId="6862"/>
    <cellStyle name="SAPBEXfilterText 4 5 2" xfId="11379"/>
    <cellStyle name="SAPBEXfilterText 4 6" xfId="7129"/>
    <cellStyle name="SAPBEXfilterText 4 6 2" xfId="11646"/>
    <cellStyle name="SAPBEXfilterText 4 7" xfId="7345"/>
    <cellStyle name="SAPBEXfilterText 4 7 2" xfId="11862"/>
    <cellStyle name="SAPBEXfilterText 4 8" xfId="9649"/>
    <cellStyle name="SAPBEXfilterText 4 9" xfId="10377"/>
    <cellStyle name="SAPBEXfilterText 5" xfId="5733"/>
    <cellStyle name="SAPBEXfilterText 5 2" xfId="6625"/>
    <cellStyle name="SAPBEXfilterText 5 2 2" xfId="11142"/>
    <cellStyle name="SAPBEXfilterText 5 3" xfId="6421"/>
    <cellStyle name="SAPBEXfilterText 5 3 2" xfId="10938"/>
    <cellStyle name="SAPBEXfilterText 5 4" xfId="6199"/>
    <cellStyle name="SAPBEXfilterText 5 4 2" xfId="10716"/>
    <cellStyle name="SAPBEXfilterText 5 5" xfId="6863"/>
    <cellStyle name="SAPBEXfilterText 5 5 2" xfId="11380"/>
    <cellStyle name="SAPBEXfilterText 5 6" xfId="7128"/>
    <cellStyle name="SAPBEXfilterText 5 6 2" xfId="11645"/>
    <cellStyle name="SAPBEXfilterText 5 7" xfId="7344"/>
    <cellStyle name="SAPBEXfilterText 5 7 2" xfId="11861"/>
    <cellStyle name="SAPBEXfilterText 5 8" xfId="9650"/>
    <cellStyle name="SAPBEXfilterText 5 9" xfId="10378"/>
    <cellStyle name="SAPBEXfilterText 6" xfId="5728"/>
    <cellStyle name="SAPBEXfilterText 6 2" xfId="9651"/>
    <cellStyle name="SAPBEXfilterText 6 3" xfId="10374"/>
    <cellStyle name="SAPBEXfilterText 7" xfId="6417"/>
    <cellStyle name="SAPBEXfilterText 7 2" xfId="9652"/>
    <cellStyle name="SAPBEXfilterText 7 3" xfId="10934"/>
    <cellStyle name="SAPBEXfilterText 8" xfId="6195"/>
    <cellStyle name="SAPBEXfilterText 8 2" xfId="9653"/>
    <cellStyle name="SAPBEXfilterText 8 3" xfId="10712"/>
    <cellStyle name="SAPBEXfilterText 9" xfId="6859"/>
    <cellStyle name="SAPBEXfilterText 9 2" xfId="9654"/>
    <cellStyle name="SAPBEXfilterText 9 3" xfId="11376"/>
    <cellStyle name="SAPBEXformats" xfId="2364"/>
    <cellStyle name="SAPBEXformats 10" xfId="7127"/>
    <cellStyle name="SAPBEXformats 10 2" xfId="9655"/>
    <cellStyle name="SAPBEXformats 10 3" xfId="11644"/>
    <cellStyle name="SAPBEXformats 11" xfId="7343"/>
    <cellStyle name="SAPBEXformats 11 2" xfId="9656"/>
    <cellStyle name="SAPBEXformats 11 3" xfId="11860"/>
    <cellStyle name="SAPBEXformats 12" xfId="8716"/>
    <cellStyle name="SAPBEXformats 13" xfId="8717"/>
    <cellStyle name="SAPBEXformats 14" xfId="8718"/>
    <cellStyle name="SAPBEXformats 15" xfId="8719"/>
    <cellStyle name="SAPBEXformats 16" xfId="8720"/>
    <cellStyle name="SAPBEXformats 17" xfId="10230"/>
    <cellStyle name="SAPBEXformats 2" xfId="5735"/>
    <cellStyle name="SAPBEXformats 2 10" xfId="8721"/>
    <cellStyle name="SAPBEXformats 2 11" xfId="8722"/>
    <cellStyle name="SAPBEXformats 2 12" xfId="8723"/>
    <cellStyle name="SAPBEXformats 2 13" xfId="10380"/>
    <cellStyle name="SAPBEXformats 2 2" xfId="5736"/>
    <cellStyle name="SAPBEXformats 2 2 10" xfId="8724"/>
    <cellStyle name="SAPBEXformats 2 2 11" xfId="8725"/>
    <cellStyle name="SAPBEXformats 2 2 12" xfId="8726"/>
    <cellStyle name="SAPBEXformats 2 2 13" xfId="10381"/>
    <cellStyle name="SAPBEXformats 2 2 2" xfId="6627"/>
    <cellStyle name="SAPBEXformats 2 2 2 2" xfId="8727"/>
    <cellStyle name="SAPBEXformats 2 2 2 3" xfId="8728"/>
    <cellStyle name="SAPBEXformats 2 2 2 4" xfId="11144"/>
    <cellStyle name="SAPBEXformats 2 2 3" xfId="6424"/>
    <cellStyle name="SAPBEXformats 2 2 3 2" xfId="9657"/>
    <cellStyle name="SAPBEXformats 2 2 3 3" xfId="10941"/>
    <cellStyle name="SAPBEXformats 2 2 4" xfId="6202"/>
    <cellStyle name="SAPBEXformats 2 2 4 2" xfId="9658"/>
    <cellStyle name="SAPBEXformats 2 2 4 3" xfId="10719"/>
    <cellStyle name="SAPBEXformats 2 2 5" xfId="6866"/>
    <cellStyle name="SAPBEXformats 2 2 5 2" xfId="9659"/>
    <cellStyle name="SAPBEXformats 2 2 5 3" xfId="11383"/>
    <cellStyle name="SAPBEXformats 2 2 6" xfId="7125"/>
    <cellStyle name="SAPBEXformats 2 2 6 2" xfId="9660"/>
    <cellStyle name="SAPBEXformats 2 2 6 3" xfId="11642"/>
    <cellStyle name="SAPBEXformats 2 2 7" xfId="7341"/>
    <cellStyle name="SAPBEXformats 2 2 7 2" xfId="9661"/>
    <cellStyle name="SAPBEXformats 2 2 7 3" xfId="11858"/>
    <cellStyle name="SAPBEXformats 2 2 8" xfId="8729"/>
    <cellStyle name="SAPBEXformats 2 2 9" xfId="8730"/>
    <cellStyle name="SAPBEXformats 2 3" xfId="6626"/>
    <cellStyle name="SAPBEXformats 2 3 2" xfId="9662"/>
    <cellStyle name="SAPBEXformats 2 3 3" xfId="11143"/>
    <cellStyle name="SAPBEXformats 2 4" xfId="6423"/>
    <cellStyle name="SAPBEXformats 2 4 2" xfId="9663"/>
    <cellStyle name="SAPBEXformats 2 4 3" xfId="10940"/>
    <cellStyle name="SAPBEXformats 2 5" xfId="6201"/>
    <cellStyle name="SAPBEXformats 2 5 2" xfId="9664"/>
    <cellStyle name="SAPBEXformats 2 5 3" xfId="10718"/>
    <cellStyle name="SAPBEXformats 2 6" xfId="6865"/>
    <cellStyle name="SAPBEXformats 2 6 2" xfId="9665"/>
    <cellStyle name="SAPBEXformats 2 6 3" xfId="11382"/>
    <cellStyle name="SAPBEXformats 2 7" xfId="7126"/>
    <cellStyle name="SAPBEXformats 2 7 2" xfId="9666"/>
    <cellStyle name="SAPBEXformats 2 7 3" xfId="11643"/>
    <cellStyle name="SAPBEXformats 2 8" xfId="7342"/>
    <cellStyle name="SAPBEXformats 2 8 2" xfId="9667"/>
    <cellStyle name="SAPBEXformats 2 8 3" xfId="11859"/>
    <cellStyle name="SAPBEXformats 2 9" xfId="8731"/>
    <cellStyle name="SAPBEXformats 3" xfId="5737"/>
    <cellStyle name="SAPBEXformats 3 2" xfId="6628"/>
    <cellStyle name="SAPBEXformats 3 2 2" xfId="11145"/>
    <cellStyle name="SAPBEXformats 3 3" xfId="6425"/>
    <cellStyle name="SAPBEXformats 3 3 2" xfId="10942"/>
    <cellStyle name="SAPBEXformats 3 4" xfId="6203"/>
    <cellStyle name="SAPBEXformats 3 4 2" xfId="10720"/>
    <cellStyle name="SAPBEXformats 3 5" xfId="6867"/>
    <cellStyle name="SAPBEXformats 3 5 2" xfId="11384"/>
    <cellStyle name="SAPBEXformats 3 6" xfId="7124"/>
    <cellStyle name="SAPBEXformats 3 6 2" xfId="11641"/>
    <cellStyle name="SAPBEXformats 3 7" xfId="7340"/>
    <cellStyle name="SAPBEXformats 3 7 2" xfId="11857"/>
    <cellStyle name="SAPBEXformats 3 8" xfId="9668"/>
    <cellStyle name="SAPBEXformats 3 9" xfId="10382"/>
    <cellStyle name="SAPBEXformats 4" xfId="5738"/>
    <cellStyle name="SAPBEXformats 4 2" xfId="6629"/>
    <cellStyle name="SAPBEXformats 4 2 2" xfId="11146"/>
    <cellStyle name="SAPBEXformats 4 3" xfId="6426"/>
    <cellStyle name="SAPBEXformats 4 3 2" xfId="10943"/>
    <cellStyle name="SAPBEXformats 4 4" xfId="6204"/>
    <cellStyle name="SAPBEXformats 4 4 2" xfId="10721"/>
    <cellStyle name="SAPBEXformats 4 5" xfId="6868"/>
    <cellStyle name="SAPBEXformats 4 5 2" xfId="11385"/>
    <cellStyle name="SAPBEXformats 4 6" xfId="7123"/>
    <cellStyle name="SAPBEXformats 4 6 2" xfId="11640"/>
    <cellStyle name="SAPBEXformats 4 7" xfId="7339"/>
    <cellStyle name="SAPBEXformats 4 7 2" xfId="11856"/>
    <cellStyle name="SAPBEXformats 4 8" xfId="9669"/>
    <cellStyle name="SAPBEXformats 4 9" xfId="10383"/>
    <cellStyle name="SAPBEXformats 5" xfId="5739"/>
    <cellStyle name="SAPBEXformats 5 2" xfId="6630"/>
    <cellStyle name="SAPBEXformats 5 2 2" xfId="11147"/>
    <cellStyle name="SAPBEXformats 5 3" xfId="6427"/>
    <cellStyle name="SAPBEXformats 5 3 2" xfId="10944"/>
    <cellStyle name="SAPBEXformats 5 4" xfId="6205"/>
    <cellStyle name="SAPBEXformats 5 4 2" xfId="10722"/>
    <cellStyle name="SAPBEXformats 5 5" xfId="6869"/>
    <cellStyle name="SAPBEXformats 5 5 2" xfId="11386"/>
    <cellStyle name="SAPBEXformats 5 6" xfId="7122"/>
    <cellStyle name="SAPBEXformats 5 6 2" xfId="11639"/>
    <cellStyle name="SAPBEXformats 5 7" xfId="7338"/>
    <cellStyle name="SAPBEXformats 5 7 2" xfId="11855"/>
    <cellStyle name="SAPBEXformats 5 8" xfId="9670"/>
    <cellStyle name="SAPBEXformats 5 9" xfId="10384"/>
    <cellStyle name="SAPBEXformats 6" xfId="5734"/>
    <cellStyle name="SAPBEXformats 6 2" xfId="9671"/>
    <cellStyle name="SAPBEXformats 6 3" xfId="10379"/>
    <cellStyle name="SAPBEXformats 7" xfId="6422"/>
    <cellStyle name="SAPBEXformats 7 2" xfId="9672"/>
    <cellStyle name="SAPBEXformats 7 3" xfId="10939"/>
    <cellStyle name="SAPBEXformats 8" xfId="6200"/>
    <cellStyle name="SAPBEXformats 8 2" xfId="9673"/>
    <cellStyle name="SAPBEXformats 8 3" xfId="10717"/>
    <cellStyle name="SAPBEXformats 9" xfId="6864"/>
    <cellStyle name="SAPBEXformats 9 2" xfId="9674"/>
    <cellStyle name="SAPBEXformats 9 3" xfId="11381"/>
    <cellStyle name="SAPBEXheaderItem" xfId="2417"/>
    <cellStyle name="SAPBEXheaderItem 10" xfId="7121"/>
    <cellStyle name="SAPBEXheaderItem 10 2" xfId="9675"/>
    <cellStyle name="SAPBEXheaderItem 10 3" xfId="11638"/>
    <cellStyle name="SAPBEXheaderItem 11" xfId="7337"/>
    <cellStyle name="SAPBEXheaderItem 11 2" xfId="9676"/>
    <cellStyle name="SAPBEXheaderItem 11 3" xfId="11854"/>
    <cellStyle name="SAPBEXheaderItem 12" xfId="8732"/>
    <cellStyle name="SAPBEXheaderItem 13" xfId="8733"/>
    <cellStyle name="SAPBEXheaderItem 14" xfId="8734"/>
    <cellStyle name="SAPBEXheaderItem 15" xfId="8735"/>
    <cellStyle name="SAPBEXheaderItem 16" xfId="8736"/>
    <cellStyle name="SAPBEXheaderItem 2" xfId="5741"/>
    <cellStyle name="SAPBEXheaderItem 2 10" xfId="8737"/>
    <cellStyle name="SAPBEXheaderItem 2 11" xfId="8738"/>
    <cellStyle name="SAPBEXheaderItem 2 12" xfId="8739"/>
    <cellStyle name="SAPBEXheaderItem 2 2" xfId="5742"/>
    <cellStyle name="SAPBEXheaderItem 2 2 10" xfId="8740"/>
    <cellStyle name="SAPBEXheaderItem 2 2 11" xfId="8741"/>
    <cellStyle name="SAPBEXheaderItem 2 2 12" xfId="8742"/>
    <cellStyle name="SAPBEXheaderItem 2 2 13" xfId="10386"/>
    <cellStyle name="SAPBEXheaderItem 2 2 2" xfId="6631"/>
    <cellStyle name="SAPBEXheaderItem 2 2 2 2" xfId="8743"/>
    <cellStyle name="SAPBEXheaderItem 2 2 2 3" xfId="8744"/>
    <cellStyle name="SAPBEXheaderItem 2 2 2 4" xfId="11148"/>
    <cellStyle name="SAPBEXheaderItem 2 2 3" xfId="6429"/>
    <cellStyle name="SAPBEXheaderItem 2 2 3 2" xfId="9677"/>
    <cellStyle name="SAPBEXheaderItem 2 2 3 3" xfId="10946"/>
    <cellStyle name="SAPBEXheaderItem 2 2 4" xfId="6207"/>
    <cellStyle name="SAPBEXheaderItem 2 2 4 2" xfId="9678"/>
    <cellStyle name="SAPBEXheaderItem 2 2 4 3" xfId="10724"/>
    <cellStyle name="SAPBEXheaderItem 2 2 5" xfId="6871"/>
    <cellStyle name="SAPBEXheaderItem 2 2 5 2" xfId="9679"/>
    <cellStyle name="SAPBEXheaderItem 2 2 5 3" xfId="11388"/>
    <cellStyle name="SAPBEXheaderItem 2 2 6" xfId="7120"/>
    <cellStyle name="SAPBEXheaderItem 2 2 6 2" xfId="9680"/>
    <cellStyle name="SAPBEXheaderItem 2 2 6 3" xfId="11637"/>
    <cellStyle name="SAPBEXheaderItem 2 2 7" xfId="7336"/>
    <cellStyle name="SAPBEXheaderItem 2 2 7 2" xfId="9681"/>
    <cellStyle name="SAPBEXheaderItem 2 2 7 3" xfId="11853"/>
    <cellStyle name="SAPBEXheaderItem 2 2 8" xfId="8745"/>
    <cellStyle name="SAPBEXheaderItem 2 2 9" xfId="8746"/>
    <cellStyle name="SAPBEXheaderItem 2 3" xfId="8747"/>
    <cellStyle name="SAPBEXheaderItem 2 4" xfId="8748"/>
    <cellStyle name="SAPBEXheaderItem 2 5" xfId="8749"/>
    <cellStyle name="SAPBEXheaderItem 2 6" xfId="8750"/>
    <cellStyle name="SAPBEXheaderItem 2 7" xfId="8751"/>
    <cellStyle name="SAPBEXheaderItem 2 8" xfId="8752"/>
    <cellStyle name="SAPBEXheaderItem 2 9" xfId="8753"/>
    <cellStyle name="SAPBEXheaderItem 3" xfId="5743"/>
    <cellStyle name="SAPBEXheaderItem 3 2" xfId="6632"/>
    <cellStyle name="SAPBEXheaderItem 3 2 2" xfId="11149"/>
    <cellStyle name="SAPBEXheaderItem 3 3" xfId="6430"/>
    <cellStyle name="SAPBEXheaderItem 3 3 2" xfId="10947"/>
    <cellStyle name="SAPBEXheaderItem 3 4" xfId="6208"/>
    <cellStyle name="SAPBEXheaderItem 3 4 2" xfId="10725"/>
    <cellStyle name="SAPBEXheaderItem 3 5" xfId="6872"/>
    <cellStyle name="SAPBEXheaderItem 3 5 2" xfId="11389"/>
    <cellStyle name="SAPBEXheaderItem 3 6" xfId="7119"/>
    <cellStyle name="SAPBEXheaderItem 3 6 2" xfId="11636"/>
    <cellStyle name="SAPBEXheaderItem 3 7" xfId="7335"/>
    <cellStyle name="SAPBEXheaderItem 3 7 2" xfId="11852"/>
    <cellStyle name="SAPBEXheaderItem 3 8" xfId="9682"/>
    <cellStyle name="SAPBEXheaderItem 3 9" xfId="10387"/>
    <cellStyle name="SAPBEXheaderItem 4" xfId="5744"/>
    <cellStyle name="SAPBEXheaderItem 4 2" xfId="6633"/>
    <cellStyle name="SAPBEXheaderItem 4 2 2" xfId="11150"/>
    <cellStyle name="SAPBEXheaderItem 4 3" xfId="6431"/>
    <cellStyle name="SAPBEXheaderItem 4 3 2" xfId="10948"/>
    <cellStyle name="SAPBEXheaderItem 4 4" xfId="6209"/>
    <cellStyle name="SAPBEXheaderItem 4 4 2" xfId="10726"/>
    <cellStyle name="SAPBEXheaderItem 4 5" xfId="6873"/>
    <cellStyle name="SAPBEXheaderItem 4 5 2" xfId="11390"/>
    <cellStyle name="SAPBEXheaderItem 4 6" xfId="7118"/>
    <cellStyle name="SAPBEXheaderItem 4 6 2" xfId="11635"/>
    <cellStyle name="SAPBEXheaderItem 4 7" xfId="7334"/>
    <cellStyle name="SAPBEXheaderItem 4 7 2" xfId="11851"/>
    <cellStyle name="SAPBEXheaderItem 4 8" xfId="9683"/>
    <cellStyle name="SAPBEXheaderItem 4 9" xfId="10388"/>
    <cellStyle name="SAPBEXheaderItem 5" xfId="5745"/>
    <cellStyle name="SAPBEXheaderItem 5 2" xfId="6634"/>
    <cellStyle name="SAPBEXheaderItem 5 2 2" xfId="11151"/>
    <cellStyle name="SAPBEXheaderItem 5 3" xfId="6432"/>
    <cellStyle name="SAPBEXheaderItem 5 3 2" xfId="10949"/>
    <cellStyle name="SAPBEXheaderItem 5 4" xfId="6210"/>
    <cellStyle name="SAPBEXheaderItem 5 4 2" xfId="10727"/>
    <cellStyle name="SAPBEXheaderItem 5 5" xfId="6874"/>
    <cellStyle name="SAPBEXheaderItem 5 5 2" xfId="11391"/>
    <cellStyle name="SAPBEXheaderItem 5 6" xfId="7117"/>
    <cellStyle name="SAPBEXheaderItem 5 6 2" xfId="11634"/>
    <cellStyle name="SAPBEXheaderItem 5 7" xfId="7333"/>
    <cellStyle name="SAPBEXheaderItem 5 7 2" xfId="11850"/>
    <cellStyle name="SAPBEXheaderItem 5 8" xfId="9684"/>
    <cellStyle name="SAPBEXheaderItem 5 9" xfId="10389"/>
    <cellStyle name="SAPBEXheaderItem 6" xfId="5740"/>
    <cellStyle name="SAPBEXheaderItem 6 2" xfId="9685"/>
    <cellStyle name="SAPBEXheaderItem 6 3" xfId="10385"/>
    <cellStyle name="SAPBEXheaderItem 7" xfId="6428"/>
    <cellStyle name="SAPBEXheaderItem 7 2" xfId="9686"/>
    <cellStyle name="SAPBEXheaderItem 7 3" xfId="10945"/>
    <cellStyle name="SAPBEXheaderItem 8" xfId="6206"/>
    <cellStyle name="SAPBEXheaderItem 8 2" xfId="9687"/>
    <cellStyle name="SAPBEXheaderItem 8 3" xfId="10723"/>
    <cellStyle name="SAPBEXheaderItem 9" xfId="6870"/>
    <cellStyle name="SAPBEXheaderItem 9 2" xfId="9688"/>
    <cellStyle name="SAPBEXheaderItem 9 3" xfId="11387"/>
    <cellStyle name="SAPBEXheaderText" xfId="2121"/>
    <cellStyle name="SAPBEXheaderText 10" xfId="7116"/>
    <cellStyle name="SAPBEXheaderText 10 2" xfId="9689"/>
    <cellStyle name="SAPBEXheaderText 10 3" xfId="11633"/>
    <cellStyle name="SAPBEXheaderText 11" xfId="7332"/>
    <cellStyle name="SAPBEXheaderText 11 2" xfId="9690"/>
    <cellStyle name="SAPBEXheaderText 11 3" xfId="11849"/>
    <cellStyle name="SAPBEXheaderText 12" xfId="8754"/>
    <cellStyle name="SAPBEXheaderText 13" xfId="8755"/>
    <cellStyle name="SAPBEXheaderText 14" xfId="8756"/>
    <cellStyle name="SAPBEXheaderText 15" xfId="8757"/>
    <cellStyle name="SAPBEXheaderText 16" xfId="8758"/>
    <cellStyle name="SAPBEXheaderText 2" xfId="5747"/>
    <cellStyle name="SAPBEXheaderText 2 10" xfId="8759"/>
    <cellStyle name="SAPBEXheaderText 2 11" xfId="8760"/>
    <cellStyle name="SAPBEXheaderText 2 12" xfId="8761"/>
    <cellStyle name="SAPBEXheaderText 2 2" xfId="5748"/>
    <cellStyle name="SAPBEXheaderText 2 2 10" xfId="8762"/>
    <cellStyle name="SAPBEXheaderText 2 2 11" xfId="8763"/>
    <cellStyle name="SAPBEXheaderText 2 2 12" xfId="8764"/>
    <cellStyle name="SAPBEXheaderText 2 2 13" xfId="10391"/>
    <cellStyle name="SAPBEXheaderText 2 2 2" xfId="6635"/>
    <cellStyle name="SAPBEXheaderText 2 2 2 2" xfId="8765"/>
    <cellStyle name="SAPBEXheaderText 2 2 2 3" xfId="8766"/>
    <cellStyle name="SAPBEXheaderText 2 2 2 4" xfId="11152"/>
    <cellStyle name="SAPBEXheaderText 2 2 3" xfId="6434"/>
    <cellStyle name="SAPBEXheaderText 2 2 3 2" xfId="9691"/>
    <cellStyle name="SAPBEXheaderText 2 2 3 3" xfId="10951"/>
    <cellStyle name="SAPBEXheaderText 2 2 4" xfId="6212"/>
    <cellStyle name="SAPBEXheaderText 2 2 4 2" xfId="9692"/>
    <cellStyle name="SAPBEXheaderText 2 2 4 3" xfId="10729"/>
    <cellStyle name="SAPBEXheaderText 2 2 5" xfId="6876"/>
    <cellStyle name="SAPBEXheaderText 2 2 5 2" xfId="9693"/>
    <cellStyle name="SAPBEXheaderText 2 2 5 3" xfId="11393"/>
    <cellStyle name="SAPBEXheaderText 2 2 6" xfId="7115"/>
    <cellStyle name="SAPBEXheaderText 2 2 6 2" xfId="9694"/>
    <cellStyle name="SAPBEXheaderText 2 2 6 3" xfId="11632"/>
    <cellStyle name="SAPBEXheaderText 2 2 7" xfId="7331"/>
    <cellStyle name="SAPBEXheaderText 2 2 7 2" xfId="9695"/>
    <cellStyle name="SAPBEXheaderText 2 2 7 3" xfId="11848"/>
    <cellStyle name="SAPBEXheaderText 2 2 8" xfId="8767"/>
    <cellStyle name="SAPBEXheaderText 2 2 9" xfId="8768"/>
    <cellStyle name="SAPBEXheaderText 2 3" xfId="8769"/>
    <cellStyle name="SAPBEXheaderText 2 4" xfId="8770"/>
    <cellStyle name="SAPBEXheaderText 2 5" xfId="8771"/>
    <cellStyle name="SAPBEXheaderText 2 6" xfId="8772"/>
    <cellStyle name="SAPBEXheaderText 2 7" xfId="8773"/>
    <cellStyle name="SAPBEXheaderText 2 8" xfId="8774"/>
    <cellStyle name="SAPBEXheaderText 2 9" xfId="8775"/>
    <cellStyle name="SAPBEXheaderText 3" xfId="5749"/>
    <cellStyle name="SAPBEXheaderText 3 2" xfId="6636"/>
    <cellStyle name="SAPBEXheaderText 3 2 2" xfId="11153"/>
    <cellStyle name="SAPBEXheaderText 3 3" xfId="6435"/>
    <cellStyle name="SAPBEXheaderText 3 3 2" xfId="10952"/>
    <cellStyle name="SAPBEXheaderText 3 4" xfId="6213"/>
    <cellStyle name="SAPBEXheaderText 3 4 2" xfId="10730"/>
    <cellStyle name="SAPBEXheaderText 3 5" xfId="6877"/>
    <cellStyle name="SAPBEXheaderText 3 5 2" xfId="11394"/>
    <cellStyle name="SAPBEXheaderText 3 6" xfId="7114"/>
    <cellStyle name="SAPBEXheaderText 3 6 2" xfId="11631"/>
    <cellStyle name="SAPBEXheaderText 3 7" xfId="7330"/>
    <cellStyle name="SAPBEXheaderText 3 7 2" xfId="11847"/>
    <cellStyle name="SAPBEXheaderText 3 8" xfId="9696"/>
    <cellStyle name="SAPBEXheaderText 3 9" xfId="10392"/>
    <cellStyle name="SAPBEXheaderText 4" xfId="5750"/>
    <cellStyle name="SAPBEXheaderText 4 2" xfId="6637"/>
    <cellStyle name="SAPBEXheaderText 4 2 2" xfId="11154"/>
    <cellStyle name="SAPBEXheaderText 4 3" xfId="6436"/>
    <cellStyle name="SAPBEXheaderText 4 3 2" xfId="10953"/>
    <cellStyle name="SAPBEXheaderText 4 4" xfId="6214"/>
    <cellStyle name="SAPBEXheaderText 4 4 2" xfId="10731"/>
    <cellStyle name="SAPBEXheaderText 4 5" xfId="6878"/>
    <cellStyle name="SAPBEXheaderText 4 5 2" xfId="11395"/>
    <cellStyle name="SAPBEXheaderText 4 6" xfId="7113"/>
    <cellStyle name="SAPBEXheaderText 4 6 2" xfId="11630"/>
    <cellStyle name="SAPBEXheaderText 4 7" xfId="7329"/>
    <cellStyle name="SAPBEXheaderText 4 7 2" xfId="11846"/>
    <cellStyle name="SAPBEXheaderText 4 8" xfId="9697"/>
    <cellStyle name="SAPBEXheaderText 4 9" xfId="10393"/>
    <cellStyle name="SAPBEXheaderText 5" xfId="5751"/>
    <cellStyle name="SAPBEXheaderText 5 2" xfId="6638"/>
    <cellStyle name="SAPBEXheaderText 5 2 2" xfId="11155"/>
    <cellStyle name="SAPBEXheaderText 5 3" xfId="6437"/>
    <cellStyle name="SAPBEXheaderText 5 3 2" xfId="10954"/>
    <cellStyle name="SAPBEXheaderText 5 4" xfId="6215"/>
    <cellStyle name="SAPBEXheaderText 5 4 2" xfId="10732"/>
    <cellStyle name="SAPBEXheaderText 5 5" xfId="6879"/>
    <cellStyle name="SAPBEXheaderText 5 5 2" xfId="11396"/>
    <cellStyle name="SAPBEXheaderText 5 6" xfId="7112"/>
    <cellStyle name="SAPBEXheaderText 5 6 2" xfId="11629"/>
    <cellStyle name="SAPBEXheaderText 5 7" xfId="7328"/>
    <cellStyle name="SAPBEXheaderText 5 7 2" xfId="11845"/>
    <cellStyle name="SAPBEXheaderText 5 8" xfId="9698"/>
    <cellStyle name="SAPBEXheaderText 5 9" xfId="10394"/>
    <cellStyle name="SAPBEXheaderText 6" xfId="5746"/>
    <cellStyle name="SAPBEXheaderText 6 2" xfId="9699"/>
    <cellStyle name="SAPBEXheaderText 6 3" xfId="10390"/>
    <cellStyle name="SAPBEXheaderText 7" xfId="6433"/>
    <cellStyle name="SAPBEXheaderText 7 2" xfId="9700"/>
    <cellStyle name="SAPBEXheaderText 7 3" xfId="10950"/>
    <cellStyle name="SAPBEXheaderText 8" xfId="6211"/>
    <cellStyle name="SAPBEXheaderText 8 2" xfId="9701"/>
    <cellStyle name="SAPBEXheaderText 8 3" xfId="10728"/>
    <cellStyle name="SAPBEXheaderText 9" xfId="6875"/>
    <cellStyle name="SAPBEXheaderText 9 2" xfId="9702"/>
    <cellStyle name="SAPBEXheaderText 9 3" xfId="11392"/>
    <cellStyle name="SAPBEXHLevel0" xfId="2033"/>
    <cellStyle name="SAPBEXHLevel0 10" xfId="7111"/>
    <cellStyle name="SAPBEXHLevel0 10 2" xfId="9703"/>
    <cellStyle name="SAPBEXHLevel0 10 3" xfId="11628"/>
    <cellStyle name="SAPBEXHLevel0 11" xfId="7327"/>
    <cellStyle name="SAPBEXHLevel0 11 2" xfId="9704"/>
    <cellStyle name="SAPBEXHLevel0 11 3" xfId="11844"/>
    <cellStyle name="SAPBEXHLevel0 12" xfId="8776"/>
    <cellStyle name="SAPBEXHLevel0 13" xfId="8777"/>
    <cellStyle name="SAPBEXHLevel0 14" xfId="8778"/>
    <cellStyle name="SAPBEXHLevel0 15" xfId="8779"/>
    <cellStyle name="SAPBEXHLevel0 16" xfId="8780"/>
    <cellStyle name="SAPBEXHLevel0 17" xfId="10231"/>
    <cellStyle name="SAPBEXHLevel0 2" xfId="5753"/>
    <cellStyle name="SAPBEXHLevel0 2 10" xfId="8781"/>
    <cellStyle name="SAPBEXHLevel0 2 11" xfId="8782"/>
    <cellStyle name="SAPBEXHLevel0 2 12" xfId="8783"/>
    <cellStyle name="SAPBEXHLevel0 2 13" xfId="10396"/>
    <cellStyle name="SAPBEXHLevel0 2 2" xfId="5754"/>
    <cellStyle name="SAPBEXHLevel0 2 2 10" xfId="8784"/>
    <cellStyle name="SAPBEXHLevel0 2 2 11" xfId="8785"/>
    <cellStyle name="SAPBEXHLevel0 2 2 12" xfId="8786"/>
    <cellStyle name="SAPBEXHLevel0 2 2 13" xfId="10397"/>
    <cellStyle name="SAPBEXHLevel0 2 2 2" xfId="6640"/>
    <cellStyle name="SAPBEXHLevel0 2 2 2 2" xfId="8787"/>
    <cellStyle name="SAPBEXHLevel0 2 2 2 3" xfId="8788"/>
    <cellStyle name="SAPBEXHLevel0 2 2 2 4" xfId="11157"/>
    <cellStyle name="SAPBEXHLevel0 2 2 3" xfId="6440"/>
    <cellStyle name="SAPBEXHLevel0 2 2 3 2" xfId="9705"/>
    <cellStyle name="SAPBEXHLevel0 2 2 3 3" xfId="10957"/>
    <cellStyle name="SAPBEXHLevel0 2 2 4" xfId="6218"/>
    <cellStyle name="SAPBEXHLevel0 2 2 4 2" xfId="9706"/>
    <cellStyle name="SAPBEXHLevel0 2 2 4 3" xfId="10735"/>
    <cellStyle name="SAPBEXHLevel0 2 2 5" xfId="6882"/>
    <cellStyle name="SAPBEXHLevel0 2 2 5 2" xfId="9707"/>
    <cellStyle name="SAPBEXHLevel0 2 2 5 3" xfId="11399"/>
    <cellStyle name="SAPBEXHLevel0 2 2 6" xfId="7109"/>
    <cellStyle name="SAPBEXHLevel0 2 2 6 2" xfId="9708"/>
    <cellStyle name="SAPBEXHLevel0 2 2 6 3" xfId="11626"/>
    <cellStyle name="SAPBEXHLevel0 2 2 7" xfId="7325"/>
    <cellStyle name="SAPBEXHLevel0 2 2 7 2" xfId="9709"/>
    <cellStyle name="SAPBEXHLevel0 2 2 7 3" xfId="11842"/>
    <cellStyle name="SAPBEXHLevel0 2 2 8" xfId="8789"/>
    <cellStyle name="SAPBEXHLevel0 2 2 9" xfId="8790"/>
    <cellStyle name="SAPBEXHLevel0 2 3" xfId="6639"/>
    <cellStyle name="SAPBEXHLevel0 2 3 2" xfId="9710"/>
    <cellStyle name="SAPBEXHLevel0 2 3 3" xfId="11156"/>
    <cellStyle name="SAPBEXHLevel0 2 4" xfId="6439"/>
    <cellStyle name="SAPBEXHLevel0 2 4 2" xfId="9711"/>
    <cellStyle name="SAPBEXHLevel0 2 4 3" xfId="10956"/>
    <cellStyle name="SAPBEXHLevel0 2 5" xfId="6217"/>
    <cellStyle name="SAPBEXHLevel0 2 5 2" xfId="9712"/>
    <cellStyle name="SAPBEXHLevel0 2 5 3" xfId="10734"/>
    <cellStyle name="SAPBEXHLevel0 2 6" xfId="6881"/>
    <cellStyle name="SAPBEXHLevel0 2 6 2" xfId="9713"/>
    <cellStyle name="SAPBEXHLevel0 2 6 3" xfId="11398"/>
    <cellStyle name="SAPBEXHLevel0 2 7" xfId="7110"/>
    <cellStyle name="SAPBEXHLevel0 2 7 2" xfId="9714"/>
    <cellStyle name="SAPBEXHLevel0 2 7 3" xfId="11627"/>
    <cellStyle name="SAPBEXHLevel0 2 8" xfId="7326"/>
    <cellStyle name="SAPBEXHLevel0 2 8 2" xfId="9715"/>
    <cellStyle name="SAPBEXHLevel0 2 8 3" xfId="11843"/>
    <cellStyle name="SAPBEXHLevel0 2 9" xfId="8791"/>
    <cellStyle name="SAPBEXHLevel0 3" xfId="5755"/>
    <cellStyle name="SAPBEXHLevel0 3 2" xfId="6641"/>
    <cellStyle name="SAPBEXHLevel0 3 2 2" xfId="11158"/>
    <cellStyle name="SAPBEXHLevel0 3 3" xfId="6441"/>
    <cellStyle name="SAPBEXHLevel0 3 3 2" xfId="10958"/>
    <cellStyle name="SAPBEXHLevel0 3 4" xfId="6219"/>
    <cellStyle name="SAPBEXHLevel0 3 4 2" xfId="10736"/>
    <cellStyle name="SAPBEXHLevel0 3 5" xfId="6883"/>
    <cellStyle name="SAPBEXHLevel0 3 5 2" xfId="11400"/>
    <cellStyle name="SAPBEXHLevel0 3 6" xfId="7108"/>
    <cellStyle name="SAPBEXHLevel0 3 6 2" xfId="11625"/>
    <cellStyle name="SAPBEXHLevel0 3 7" xfId="7324"/>
    <cellStyle name="SAPBEXHLevel0 3 7 2" xfId="11841"/>
    <cellStyle name="SAPBEXHLevel0 3 8" xfId="9716"/>
    <cellStyle name="SAPBEXHLevel0 3 9" xfId="10398"/>
    <cellStyle name="SAPBEXHLevel0 4" xfId="5756"/>
    <cellStyle name="SAPBEXHLevel0 4 2" xfId="6642"/>
    <cellStyle name="SAPBEXHLevel0 4 2 2" xfId="11159"/>
    <cellStyle name="SAPBEXHLevel0 4 3" xfId="6442"/>
    <cellStyle name="SAPBEXHLevel0 4 3 2" xfId="10959"/>
    <cellStyle name="SAPBEXHLevel0 4 4" xfId="6220"/>
    <cellStyle name="SAPBEXHLevel0 4 4 2" xfId="10737"/>
    <cellStyle name="SAPBEXHLevel0 4 5" xfId="6884"/>
    <cellStyle name="SAPBEXHLevel0 4 5 2" xfId="11401"/>
    <cellStyle name="SAPBEXHLevel0 4 6" xfId="7107"/>
    <cellStyle name="SAPBEXHLevel0 4 6 2" xfId="11624"/>
    <cellStyle name="SAPBEXHLevel0 4 7" xfId="7323"/>
    <cellStyle name="SAPBEXHLevel0 4 7 2" xfId="11840"/>
    <cellStyle name="SAPBEXHLevel0 4 8" xfId="9717"/>
    <cellStyle name="SAPBEXHLevel0 4 9" xfId="10399"/>
    <cellStyle name="SAPBEXHLevel0 5" xfId="5757"/>
    <cellStyle name="SAPBEXHLevel0 5 2" xfId="6643"/>
    <cellStyle name="SAPBEXHLevel0 5 2 2" xfId="11160"/>
    <cellStyle name="SAPBEXHLevel0 5 3" xfId="6443"/>
    <cellStyle name="SAPBEXHLevel0 5 3 2" xfId="10960"/>
    <cellStyle name="SAPBEXHLevel0 5 4" xfId="6221"/>
    <cellStyle name="SAPBEXHLevel0 5 4 2" xfId="10738"/>
    <cellStyle name="SAPBEXHLevel0 5 5" xfId="6885"/>
    <cellStyle name="SAPBEXHLevel0 5 5 2" xfId="11402"/>
    <cellStyle name="SAPBEXHLevel0 5 6" xfId="7106"/>
    <cellStyle name="SAPBEXHLevel0 5 6 2" xfId="11623"/>
    <cellStyle name="SAPBEXHLevel0 5 7" xfId="7322"/>
    <cellStyle name="SAPBEXHLevel0 5 7 2" xfId="11839"/>
    <cellStyle name="SAPBEXHLevel0 5 8" xfId="9718"/>
    <cellStyle name="SAPBEXHLevel0 5 9" xfId="10400"/>
    <cellStyle name="SAPBEXHLevel0 6" xfId="5752"/>
    <cellStyle name="SAPBEXHLevel0 6 2" xfId="9719"/>
    <cellStyle name="SAPBEXHLevel0 6 3" xfId="10395"/>
    <cellStyle name="SAPBEXHLevel0 7" xfId="6438"/>
    <cellStyle name="SAPBEXHLevel0 7 2" xfId="9720"/>
    <cellStyle name="SAPBEXHLevel0 7 3" xfId="10955"/>
    <cellStyle name="SAPBEXHLevel0 8" xfId="6216"/>
    <cellStyle name="SAPBEXHLevel0 8 2" xfId="9721"/>
    <cellStyle name="SAPBEXHLevel0 8 3" xfId="10733"/>
    <cellStyle name="SAPBEXHLevel0 9" xfId="6880"/>
    <cellStyle name="SAPBEXHLevel0 9 2" xfId="9722"/>
    <cellStyle name="SAPBEXHLevel0 9 3" xfId="11397"/>
    <cellStyle name="SAPBEXHLevel0X" xfId="2363"/>
    <cellStyle name="SAPBEXHLevel0X 10" xfId="7105"/>
    <cellStyle name="SAPBEXHLevel0X 10 2" xfId="9723"/>
    <cellStyle name="SAPBEXHLevel0X 10 3" xfId="11622"/>
    <cellStyle name="SAPBEXHLevel0X 11" xfId="7321"/>
    <cellStyle name="SAPBEXHLevel0X 11 2" xfId="9724"/>
    <cellStyle name="SAPBEXHLevel0X 11 3" xfId="11838"/>
    <cellStyle name="SAPBEXHLevel0X 12" xfId="8792"/>
    <cellStyle name="SAPBEXHLevel0X 13" xfId="8793"/>
    <cellStyle name="SAPBEXHLevel0X 14" xfId="8794"/>
    <cellStyle name="SAPBEXHLevel0X 15" xfId="8795"/>
    <cellStyle name="SAPBEXHLevel0X 16" xfId="8796"/>
    <cellStyle name="SAPBEXHLevel0X 17" xfId="10232"/>
    <cellStyle name="SAPBEXHLevel0X 2" xfId="5759"/>
    <cellStyle name="SAPBEXHLevel0X 2 10" xfId="8797"/>
    <cellStyle name="SAPBEXHLevel0X 2 11" xfId="8798"/>
    <cellStyle name="SAPBEXHLevel0X 2 12" xfId="8799"/>
    <cellStyle name="SAPBEXHLevel0X 2 13" xfId="10402"/>
    <cellStyle name="SAPBEXHLevel0X 2 2" xfId="5760"/>
    <cellStyle name="SAPBEXHLevel0X 2 2 10" xfId="8800"/>
    <cellStyle name="SAPBEXHLevel0X 2 2 11" xfId="8801"/>
    <cellStyle name="SAPBEXHLevel0X 2 2 12" xfId="8802"/>
    <cellStyle name="SAPBEXHLevel0X 2 2 13" xfId="10403"/>
    <cellStyle name="SAPBEXHLevel0X 2 2 2" xfId="6645"/>
    <cellStyle name="SAPBEXHLevel0X 2 2 2 2" xfId="8803"/>
    <cellStyle name="SAPBEXHLevel0X 2 2 2 3" xfId="8804"/>
    <cellStyle name="SAPBEXHLevel0X 2 2 2 4" xfId="11162"/>
    <cellStyle name="SAPBEXHLevel0X 2 2 3" xfId="6446"/>
    <cellStyle name="SAPBEXHLevel0X 2 2 3 2" xfId="9725"/>
    <cellStyle name="SAPBEXHLevel0X 2 2 3 3" xfId="10963"/>
    <cellStyle name="SAPBEXHLevel0X 2 2 4" xfId="6224"/>
    <cellStyle name="SAPBEXHLevel0X 2 2 4 2" xfId="9726"/>
    <cellStyle name="SAPBEXHLevel0X 2 2 4 3" xfId="10741"/>
    <cellStyle name="SAPBEXHLevel0X 2 2 5" xfId="6888"/>
    <cellStyle name="SAPBEXHLevel0X 2 2 5 2" xfId="9727"/>
    <cellStyle name="SAPBEXHLevel0X 2 2 5 3" xfId="11405"/>
    <cellStyle name="SAPBEXHLevel0X 2 2 6" xfId="7103"/>
    <cellStyle name="SAPBEXHLevel0X 2 2 6 2" xfId="9728"/>
    <cellStyle name="SAPBEXHLevel0X 2 2 6 3" xfId="11620"/>
    <cellStyle name="SAPBEXHLevel0X 2 2 7" xfId="7319"/>
    <cellStyle name="SAPBEXHLevel0X 2 2 7 2" xfId="9729"/>
    <cellStyle name="SAPBEXHLevel0X 2 2 7 3" xfId="11836"/>
    <cellStyle name="SAPBEXHLevel0X 2 2 8" xfId="8805"/>
    <cellStyle name="SAPBEXHLevel0X 2 2 9" xfId="8806"/>
    <cellStyle name="SAPBEXHLevel0X 2 3" xfId="6644"/>
    <cellStyle name="SAPBEXHLevel0X 2 3 2" xfId="9730"/>
    <cellStyle name="SAPBEXHLevel0X 2 3 3" xfId="11161"/>
    <cellStyle name="SAPBEXHLevel0X 2 4" xfId="6445"/>
    <cellStyle name="SAPBEXHLevel0X 2 4 2" xfId="9731"/>
    <cellStyle name="SAPBEXHLevel0X 2 4 3" xfId="10962"/>
    <cellStyle name="SAPBEXHLevel0X 2 5" xfId="6223"/>
    <cellStyle name="SAPBEXHLevel0X 2 5 2" xfId="9732"/>
    <cellStyle name="SAPBEXHLevel0X 2 5 3" xfId="10740"/>
    <cellStyle name="SAPBEXHLevel0X 2 6" xfId="6887"/>
    <cellStyle name="SAPBEXHLevel0X 2 6 2" xfId="9733"/>
    <cellStyle name="SAPBEXHLevel0X 2 6 3" xfId="11404"/>
    <cellStyle name="SAPBEXHLevel0X 2 7" xfId="7104"/>
    <cellStyle name="SAPBEXHLevel0X 2 7 2" xfId="9734"/>
    <cellStyle name="SAPBEXHLevel0X 2 7 3" xfId="11621"/>
    <cellStyle name="SAPBEXHLevel0X 2 8" xfId="7320"/>
    <cellStyle name="SAPBEXHLevel0X 2 8 2" xfId="9735"/>
    <cellStyle name="SAPBEXHLevel0X 2 8 3" xfId="11837"/>
    <cellStyle name="SAPBEXHLevel0X 2 9" xfId="8807"/>
    <cellStyle name="SAPBEXHLevel0X 3" xfId="5761"/>
    <cellStyle name="SAPBEXHLevel0X 3 2" xfId="6646"/>
    <cellStyle name="SAPBEXHLevel0X 3 2 2" xfId="11163"/>
    <cellStyle name="SAPBEXHLevel0X 3 3" xfId="6447"/>
    <cellStyle name="SAPBEXHLevel0X 3 3 2" xfId="10964"/>
    <cellStyle name="SAPBEXHLevel0X 3 4" xfId="6225"/>
    <cellStyle name="SAPBEXHLevel0X 3 4 2" xfId="10742"/>
    <cellStyle name="SAPBEXHLevel0X 3 5" xfId="6889"/>
    <cellStyle name="SAPBEXHLevel0X 3 5 2" xfId="11406"/>
    <cellStyle name="SAPBEXHLevel0X 3 6" xfId="7102"/>
    <cellStyle name="SAPBEXHLevel0X 3 6 2" xfId="11619"/>
    <cellStyle name="SAPBEXHLevel0X 3 7" xfId="7318"/>
    <cellStyle name="SAPBEXHLevel0X 3 7 2" xfId="11835"/>
    <cellStyle name="SAPBEXHLevel0X 3 8" xfId="9736"/>
    <cellStyle name="SAPBEXHLevel0X 3 9" xfId="10404"/>
    <cellStyle name="SAPBEXHLevel0X 4" xfId="5762"/>
    <cellStyle name="SAPBEXHLevel0X 4 2" xfId="6647"/>
    <cellStyle name="SAPBEXHLevel0X 4 2 2" xfId="11164"/>
    <cellStyle name="SAPBEXHLevel0X 4 3" xfId="6448"/>
    <cellStyle name="SAPBEXHLevel0X 4 3 2" xfId="10965"/>
    <cellStyle name="SAPBEXHLevel0X 4 4" xfId="6226"/>
    <cellStyle name="SAPBEXHLevel0X 4 4 2" xfId="10743"/>
    <cellStyle name="SAPBEXHLevel0X 4 5" xfId="6890"/>
    <cellStyle name="SAPBEXHLevel0X 4 5 2" xfId="11407"/>
    <cellStyle name="SAPBEXHLevel0X 4 6" xfId="7101"/>
    <cellStyle name="SAPBEXHLevel0X 4 6 2" xfId="11618"/>
    <cellStyle name="SAPBEXHLevel0X 4 7" xfId="7317"/>
    <cellStyle name="SAPBEXHLevel0X 4 7 2" xfId="11834"/>
    <cellStyle name="SAPBEXHLevel0X 4 8" xfId="9737"/>
    <cellStyle name="SAPBEXHLevel0X 4 9" xfId="10405"/>
    <cellStyle name="SAPBEXHLevel0X 5" xfId="5763"/>
    <cellStyle name="SAPBEXHLevel0X 5 2" xfId="6648"/>
    <cellStyle name="SAPBEXHLevel0X 5 2 2" xfId="11165"/>
    <cellStyle name="SAPBEXHLevel0X 5 3" xfId="6449"/>
    <cellStyle name="SAPBEXHLevel0X 5 3 2" xfId="10966"/>
    <cellStyle name="SAPBEXHLevel0X 5 4" xfId="6227"/>
    <cellStyle name="SAPBEXHLevel0X 5 4 2" xfId="10744"/>
    <cellStyle name="SAPBEXHLevel0X 5 5" xfId="6891"/>
    <cellStyle name="SAPBEXHLevel0X 5 5 2" xfId="11408"/>
    <cellStyle name="SAPBEXHLevel0X 5 6" xfId="7100"/>
    <cellStyle name="SAPBEXHLevel0X 5 6 2" xfId="11617"/>
    <cellStyle name="SAPBEXHLevel0X 5 7" xfId="7316"/>
    <cellStyle name="SAPBEXHLevel0X 5 7 2" xfId="11833"/>
    <cellStyle name="SAPBEXHLevel0X 5 8" xfId="9738"/>
    <cellStyle name="SAPBEXHLevel0X 5 9" xfId="10406"/>
    <cellStyle name="SAPBEXHLevel0X 6" xfId="5758"/>
    <cellStyle name="SAPBEXHLevel0X 6 2" xfId="9739"/>
    <cellStyle name="SAPBEXHLevel0X 6 3" xfId="10401"/>
    <cellStyle name="SAPBEXHLevel0X 7" xfId="6444"/>
    <cellStyle name="SAPBEXHLevel0X 7 2" xfId="9740"/>
    <cellStyle name="SAPBEXHLevel0X 7 3" xfId="10961"/>
    <cellStyle name="SAPBEXHLevel0X 8" xfId="6222"/>
    <cellStyle name="SAPBEXHLevel0X 8 2" xfId="9741"/>
    <cellStyle name="SAPBEXHLevel0X 8 3" xfId="10739"/>
    <cellStyle name="SAPBEXHLevel0X 9" xfId="6886"/>
    <cellStyle name="SAPBEXHLevel0X 9 2" xfId="9742"/>
    <cellStyle name="SAPBEXHLevel0X 9 3" xfId="11403"/>
    <cellStyle name="SAPBEXHLevel1" xfId="2416"/>
    <cellStyle name="SAPBEXHLevel1 10" xfId="7099"/>
    <cellStyle name="SAPBEXHLevel1 10 2" xfId="9743"/>
    <cellStyle name="SAPBEXHLevel1 10 3" xfId="11616"/>
    <cellStyle name="SAPBEXHLevel1 11" xfId="7315"/>
    <cellStyle name="SAPBEXHLevel1 11 2" xfId="9744"/>
    <cellStyle name="SAPBEXHLevel1 11 3" xfId="11832"/>
    <cellStyle name="SAPBEXHLevel1 12" xfId="8808"/>
    <cellStyle name="SAPBEXHLevel1 13" xfId="8809"/>
    <cellStyle name="SAPBEXHLevel1 14" xfId="8810"/>
    <cellStyle name="SAPBEXHLevel1 15" xfId="8811"/>
    <cellStyle name="SAPBEXHLevel1 16" xfId="8812"/>
    <cellStyle name="SAPBEXHLevel1 17" xfId="10233"/>
    <cellStyle name="SAPBEXHLevel1 2" xfId="5765"/>
    <cellStyle name="SAPBEXHLevel1 2 10" xfId="8813"/>
    <cellStyle name="SAPBEXHLevel1 2 11" xfId="8814"/>
    <cellStyle name="SAPBEXHLevel1 2 12" xfId="8815"/>
    <cellStyle name="SAPBEXHLevel1 2 13" xfId="10408"/>
    <cellStyle name="SAPBEXHLevel1 2 2" xfId="5766"/>
    <cellStyle name="SAPBEXHLevel1 2 2 10" xfId="8816"/>
    <cellStyle name="SAPBEXHLevel1 2 2 11" xfId="8817"/>
    <cellStyle name="SAPBEXHLevel1 2 2 12" xfId="8818"/>
    <cellStyle name="SAPBEXHLevel1 2 2 13" xfId="10409"/>
    <cellStyle name="SAPBEXHLevel1 2 2 2" xfId="6650"/>
    <cellStyle name="SAPBEXHLevel1 2 2 2 2" xfId="8819"/>
    <cellStyle name="SAPBEXHLevel1 2 2 2 3" xfId="8820"/>
    <cellStyle name="SAPBEXHLevel1 2 2 2 4" xfId="11167"/>
    <cellStyle name="SAPBEXHLevel1 2 2 3" xfId="6452"/>
    <cellStyle name="SAPBEXHLevel1 2 2 3 2" xfId="9745"/>
    <cellStyle name="SAPBEXHLevel1 2 2 3 3" xfId="10969"/>
    <cellStyle name="SAPBEXHLevel1 2 2 4" xfId="6230"/>
    <cellStyle name="SAPBEXHLevel1 2 2 4 2" xfId="9746"/>
    <cellStyle name="SAPBEXHLevel1 2 2 4 3" xfId="10747"/>
    <cellStyle name="SAPBEXHLevel1 2 2 5" xfId="6894"/>
    <cellStyle name="SAPBEXHLevel1 2 2 5 2" xfId="9747"/>
    <cellStyle name="SAPBEXHLevel1 2 2 5 3" xfId="11411"/>
    <cellStyle name="SAPBEXHLevel1 2 2 6" xfId="7097"/>
    <cellStyle name="SAPBEXHLevel1 2 2 6 2" xfId="9748"/>
    <cellStyle name="SAPBEXHLevel1 2 2 6 3" xfId="11614"/>
    <cellStyle name="SAPBEXHLevel1 2 2 7" xfId="7313"/>
    <cellStyle name="SAPBEXHLevel1 2 2 7 2" xfId="9749"/>
    <cellStyle name="SAPBEXHLevel1 2 2 7 3" xfId="11830"/>
    <cellStyle name="SAPBEXHLevel1 2 2 8" xfId="8821"/>
    <cellStyle name="SAPBEXHLevel1 2 2 9" xfId="8822"/>
    <cellStyle name="SAPBEXHLevel1 2 3" xfId="6649"/>
    <cellStyle name="SAPBEXHLevel1 2 3 2" xfId="9750"/>
    <cellStyle name="SAPBEXHLevel1 2 3 3" xfId="11166"/>
    <cellStyle name="SAPBEXHLevel1 2 4" xfId="6451"/>
    <cellStyle name="SAPBEXHLevel1 2 4 2" xfId="9751"/>
    <cellStyle name="SAPBEXHLevel1 2 4 3" xfId="10968"/>
    <cellStyle name="SAPBEXHLevel1 2 5" xfId="6229"/>
    <cellStyle name="SAPBEXHLevel1 2 5 2" xfId="9752"/>
    <cellStyle name="SAPBEXHLevel1 2 5 3" xfId="10746"/>
    <cellStyle name="SAPBEXHLevel1 2 6" xfId="6893"/>
    <cellStyle name="SAPBEXHLevel1 2 6 2" xfId="9753"/>
    <cellStyle name="SAPBEXHLevel1 2 6 3" xfId="11410"/>
    <cellStyle name="SAPBEXHLevel1 2 7" xfId="7098"/>
    <cellStyle name="SAPBEXHLevel1 2 7 2" xfId="9754"/>
    <cellStyle name="SAPBEXHLevel1 2 7 3" xfId="11615"/>
    <cellStyle name="SAPBEXHLevel1 2 8" xfId="7314"/>
    <cellStyle name="SAPBEXHLevel1 2 8 2" xfId="9755"/>
    <cellStyle name="SAPBEXHLevel1 2 8 3" xfId="11831"/>
    <cellStyle name="SAPBEXHLevel1 2 9" xfId="8823"/>
    <cellStyle name="SAPBEXHLevel1 3" xfId="5767"/>
    <cellStyle name="SAPBEXHLevel1 3 2" xfId="6651"/>
    <cellStyle name="SAPBEXHLevel1 3 2 2" xfId="11168"/>
    <cellStyle name="SAPBEXHLevel1 3 3" xfId="6453"/>
    <cellStyle name="SAPBEXHLevel1 3 3 2" xfId="10970"/>
    <cellStyle name="SAPBEXHLevel1 3 4" xfId="6231"/>
    <cellStyle name="SAPBEXHLevel1 3 4 2" xfId="10748"/>
    <cellStyle name="SAPBEXHLevel1 3 5" xfId="6895"/>
    <cellStyle name="SAPBEXHLevel1 3 5 2" xfId="11412"/>
    <cellStyle name="SAPBEXHLevel1 3 6" xfId="7096"/>
    <cellStyle name="SAPBEXHLevel1 3 6 2" xfId="11613"/>
    <cellStyle name="SAPBEXHLevel1 3 7" xfId="7312"/>
    <cellStyle name="SAPBEXHLevel1 3 7 2" xfId="11829"/>
    <cellStyle name="SAPBEXHLevel1 3 8" xfId="9756"/>
    <cellStyle name="SAPBEXHLevel1 3 9" xfId="10410"/>
    <cellStyle name="SAPBEXHLevel1 4" xfId="5768"/>
    <cellStyle name="SAPBEXHLevel1 4 2" xfId="6652"/>
    <cellStyle name="SAPBEXHLevel1 4 2 2" xfId="11169"/>
    <cellStyle name="SAPBEXHLevel1 4 3" xfId="6454"/>
    <cellStyle name="SAPBEXHLevel1 4 3 2" xfId="10971"/>
    <cellStyle name="SAPBEXHLevel1 4 4" xfId="6232"/>
    <cellStyle name="SAPBEXHLevel1 4 4 2" xfId="10749"/>
    <cellStyle name="SAPBEXHLevel1 4 5" xfId="6896"/>
    <cellStyle name="SAPBEXHLevel1 4 5 2" xfId="11413"/>
    <cellStyle name="SAPBEXHLevel1 4 6" xfId="7095"/>
    <cellStyle name="SAPBEXHLevel1 4 6 2" xfId="11612"/>
    <cellStyle name="SAPBEXHLevel1 4 7" xfId="7311"/>
    <cellStyle name="SAPBEXHLevel1 4 7 2" xfId="11828"/>
    <cellStyle name="SAPBEXHLevel1 4 8" xfId="9757"/>
    <cellStyle name="SAPBEXHLevel1 4 9" xfId="10411"/>
    <cellStyle name="SAPBEXHLevel1 5" xfId="5769"/>
    <cellStyle name="SAPBEXHLevel1 5 2" xfId="6653"/>
    <cellStyle name="SAPBEXHLevel1 5 2 2" xfId="11170"/>
    <cellStyle name="SAPBEXHLevel1 5 3" xfId="6455"/>
    <cellStyle name="SAPBEXHLevel1 5 3 2" xfId="10972"/>
    <cellStyle name="SAPBEXHLevel1 5 4" xfId="6233"/>
    <cellStyle name="SAPBEXHLevel1 5 4 2" xfId="10750"/>
    <cellStyle name="SAPBEXHLevel1 5 5" xfId="6897"/>
    <cellStyle name="SAPBEXHLevel1 5 5 2" xfId="11414"/>
    <cellStyle name="SAPBEXHLevel1 5 6" xfId="7094"/>
    <cellStyle name="SAPBEXHLevel1 5 6 2" xfId="11611"/>
    <cellStyle name="SAPBEXHLevel1 5 7" xfId="7310"/>
    <cellStyle name="SAPBEXHLevel1 5 7 2" xfId="11827"/>
    <cellStyle name="SAPBEXHLevel1 5 8" xfId="9758"/>
    <cellStyle name="SAPBEXHLevel1 5 9" xfId="10412"/>
    <cellStyle name="SAPBEXHLevel1 6" xfId="5764"/>
    <cellStyle name="SAPBEXHLevel1 6 2" xfId="9759"/>
    <cellStyle name="SAPBEXHLevel1 6 3" xfId="10407"/>
    <cellStyle name="SAPBEXHLevel1 7" xfId="6450"/>
    <cellStyle name="SAPBEXHLevel1 7 2" xfId="9760"/>
    <cellStyle name="SAPBEXHLevel1 7 3" xfId="10967"/>
    <cellStyle name="SAPBEXHLevel1 8" xfId="6228"/>
    <cellStyle name="SAPBEXHLevel1 8 2" xfId="9761"/>
    <cellStyle name="SAPBEXHLevel1 8 3" xfId="10745"/>
    <cellStyle name="SAPBEXHLevel1 9" xfId="6892"/>
    <cellStyle name="SAPBEXHLevel1 9 2" xfId="9762"/>
    <cellStyle name="SAPBEXHLevel1 9 3" xfId="11409"/>
    <cellStyle name="SAPBEXHLevel1X" xfId="2120"/>
    <cellStyle name="SAPBEXHLevel1X 10" xfId="7093"/>
    <cellStyle name="SAPBEXHLevel1X 10 2" xfId="9763"/>
    <cellStyle name="SAPBEXHLevel1X 10 3" xfId="11610"/>
    <cellStyle name="SAPBEXHLevel1X 11" xfId="7309"/>
    <cellStyle name="SAPBEXHLevel1X 11 2" xfId="9764"/>
    <cellStyle name="SAPBEXHLevel1X 11 3" xfId="11826"/>
    <cellStyle name="SAPBEXHLevel1X 12" xfId="8824"/>
    <cellStyle name="SAPBEXHLevel1X 13" xfId="8825"/>
    <cellStyle name="SAPBEXHLevel1X 14" xfId="8826"/>
    <cellStyle name="SAPBEXHLevel1X 15" xfId="8827"/>
    <cellStyle name="SAPBEXHLevel1X 16" xfId="8828"/>
    <cellStyle name="SAPBEXHLevel1X 17" xfId="10234"/>
    <cellStyle name="SAPBEXHLevel1X 2" xfId="5771"/>
    <cellStyle name="SAPBEXHLevel1X 2 10" xfId="8829"/>
    <cellStyle name="SAPBEXHLevel1X 2 11" xfId="8830"/>
    <cellStyle name="SAPBEXHLevel1X 2 12" xfId="8831"/>
    <cellStyle name="SAPBEXHLevel1X 2 13" xfId="10414"/>
    <cellStyle name="SAPBEXHLevel1X 2 2" xfId="5772"/>
    <cellStyle name="SAPBEXHLevel1X 2 2 10" xfId="8832"/>
    <cellStyle name="SAPBEXHLevel1X 2 2 11" xfId="8833"/>
    <cellStyle name="SAPBEXHLevel1X 2 2 12" xfId="8834"/>
    <cellStyle name="SAPBEXHLevel1X 2 2 13" xfId="10415"/>
    <cellStyle name="SAPBEXHLevel1X 2 2 2" xfId="6655"/>
    <cellStyle name="SAPBEXHLevel1X 2 2 2 2" xfId="8835"/>
    <cellStyle name="SAPBEXHLevel1X 2 2 2 3" xfId="8836"/>
    <cellStyle name="SAPBEXHLevel1X 2 2 2 4" xfId="11172"/>
    <cellStyle name="SAPBEXHLevel1X 2 2 3" xfId="6458"/>
    <cellStyle name="SAPBEXHLevel1X 2 2 3 2" xfId="9765"/>
    <cellStyle name="SAPBEXHLevel1X 2 2 3 3" xfId="10975"/>
    <cellStyle name="SAPBEXHLevel1X 2 2 4" xfId="6238"/>
    <cellStyle name="SAPBEXHLevel1X 2 2 4 2" xfId="9766"/>
    <cellStyle name="SAPBEXHLevel1X 2 2 4 3" xfId="10755"/>
    <cellStyle name="SAPBEXHLevel1X 2 2 5" xfId="6900"/>
    <cellStyle name="SAPBEXHLevel1X 2 2 5 2" xfId="9767"/>
    <cellStyle name="SAPBEXHLevel1X 2 2 5 3" xfId="11417"/>
    <cellStyle name="SAPBEXHLevel1X 2 2 6" xfId="7091"/>
    <cellStyle name="SAPBEXHLevel1X 2 2 6 2" xfId="9768"/>
    <cellStyle name="SAPBEXHLevel1X 2 2 6 3" xfId="11608"/>
    <cellStyle name="SAPBEXHLevel1X 2 2 7" xfId="7307"/>
    <cellStyle name="SAPBEXHLevel1X 2 2 7 2" xfId="9769"/>
    <cellStyle name="SAPBEXHLevel1X 2 2 7 3" xfId="11824"/>
    <cellStyle name="SAPBEXHLevel1X 2 2 8" xfId="8837"/>
    <cellStyle name="SAPBEXHLevel1X 2 2 9" xfId="8838"/>
    <cellStyle name="SAPBEXHLevel1X 2 3" xfId="6654"/>
    <cellStyle name="SAPBEXHLevel1X 2 3 2" xfId="9770"/>
    <cellStyle name="SAPBEXHLevel1X 2 3 3" xfId="11171"/>
    <cellStyle name="SAPBEXHLevel1X 2 4" xfId="6457"/>
    <cellStyle name="SAPBEXHLevel1X 2 4 2" xfId="9771"/>
    <cellStyle name="SAPBEXHLevel1X 2 4 3" xfId="10974"/>
    <cellStyle name="SAPBEXHLevel1X 2 5" xfId="6235"/>
    <cellStyle name="SAPBEXHLevel1X 2 5 2" xfId="9772"/>
    <cellStyle name="SAPBEXHLevel1X 2 5 3" xfId="10752"/>
    <cellStyle name="SAPBEXHLevel1X 2 6" xfId="6899"/>
    <cellStyle name="SAPBEXHLevel1X 2 6 2" xfId="9773"/>
    <cellStyle name="SAPBEXHLevel1X 2 6 3" xfId="11416"/>
    <cellStyle name="SAPBEXHLevel1X 2 7" xfId="7092"/>
    <cellStyle name="SAPBEXHLevel1X 2 7 2" xfId="9774"/>
    <cellStyle name="SAPBEXHLevel1X 2 7 3" xfId="11609"/>
    <cellStyle name="SAPBEXHLevel1X 2 8" xfId="7308"/>
    <cellStyle name="SAPBEXHLevel1X 2 8 2" xfId="9775"/>
    <cellStyle name="SAPBEXHLevel1X 2 8 3" xfId="11825"/>
    <cellStyle name="SAPBEXHLevel1X 2 9" xfId="8839"/>
    <cellStyle name="SAPBEXHLevel1X 3" xfId="5773"/>
    <cellStyle name="SAPBEXHLevel1X 3 2" xfId="6656"/>
    <cellStyle name="SAPBEXHLevel1X 3 2 2" xfId="11173"/>
    <cellStyle name="SAPBEXHLevel1X 3 3" xfId="6459"/>
    <cellStyle name="SAPBEXHLevel1X 3 3 2" xfId="10976"/>
    <cellStyle name="SAPBEXHLevel1X 3 4" xfId="6245"/>
    <cellStyle name="SAPBEXHLevel1X 3 4 2" xfId="10762"/>
    <cellStyle name="SAPBEXHLevel1X 3 5" xfId="6901"/>
    <cellStyle name="SAPBEXHLevel1X 3 5 2" xfId="11418"/>
    <cellStyle name="SAPBEXHLevel1X 3 6" xfId="7090"/>
    <cellStyle name="SAPBEXHLevel1X 3 6 2" xfId="11607"/>
    <cellStyle name="SAPBEXHLevel1X 3 7" xfId="7306"/>
    <cellStyle name="SAPBEXHLevel1X 3 7 2" xfId="11823"/>
    <cellStyle name="SAPBEXHLevel1X 3 8" xfId="9776"/>
    <cellStyle name="SAPBEXHLevel1X 3 9" xfId="10416"/>
    <cellStyle name="SAPBEXHLevel1X 4" xfId="5774"/>
    <cellStyle name="SAPBEXHLevel1X 4 2" xfId="6657"/>
    <cellStyle name="SAPBEXHLevel1X 4 2 2" xfId="11174"/>
    <cellStyle name="SAPBEXHLevel1X 4 3" xfId="6460"/>
    <cellStyle name="SAPBEXHLevel1X 4 3 2" xfId="10977"/>
    <cellStyle name="SAPBEXHLevel1X 4 4" xfId="6246"/>
    <cellStyle name="SAPBEXHLevel1X 4 4 2" xfId="10763"/>
    <cellStyle name="SAPBEXHLevel1X 4 5" xfId="6902"/>
    <cellStyle name="SAPBEXHLevel1X 4 5 2" xfId="11419"/>
    <cellStyle name="SAPBEXHLevel1X 4 6" xfId="7089"/>
    <cellStyle name="SAPBEXHLevel1X 4 6 2" xfId="11606"/>
    <cellStyle name="SAPBEXHLevel1X 4 7" xfId="7305"/>
    <cellStyle name="SAPBEXHLevel1X 4 7 2" xfId="11822"/>
    <cellStyle name="SAPBEXHLevel1X 4 8" xfId="9777"/>
    <cellStyle name="SAPBEXHLevel1X 4 9" xfId="10417"/>
    <cellStyle name="SAPBEXHLevel1X 5" xfId="5775"/>
    <cellStyle name="SAPBEXHLevel1X 5 2" xfId="6658"/>
    <cellStyle name="SAPBEXHLevel1X 5 2 2" xfId="11175"/>
    <cellStyle name="SAPBEXHLevel1X 5 3" xfId="6461"/>
    <cellStyle name="SAPBEXHLevel1X 5 3 2" xfId="10978"/>
    <cellStyle name="SAPBEXHLevel1X 5 4" xfId="6247"/>
    <cellStyle name="SAPBEXHLevel1X 5 4 2" xfId="10764"/>
    <cellStyle name="SAPBEXHLevel1X 5 5" xfId="6903"/>
    <cellStyle name="SAPBEXHLevel1X 5 5 2" xfId="11420"/>
    <cellStyle name="SAPBEXHLevel1X 5 6" xfId="7088"/>
    <cellStyle name="SAPBEXHLevel1X 5 6 2" xfId="11605"/>
    <cellStyle name="SAPBEXHLevel1X 5 7" xfId="7304"/>
    <cellStyle name="SAPBEXHLevel1X 5 7 2" xfId="11821"/>
    <cellStyle name="SAPBEXHLevel1X 5 8" xfId="9778"/>
    <cellStyle name="SAPBEXHLevel1X 5 9" xfId="10418"/>
    <cellStyle name="SAPBEXHLevel1X 6" xfId="5770"/>
    <cellStyle name="SAPBEXHLevel1X 6 2" xfId="9779"/>
    <cellStyle name="SAPBEXHLevel1X 6 3" xfId="10413"/>
    <cellStyle name="SAPBEXHLevel1X 7" xfId="6456"/>
    <cellStyle name="SAPBEXHLevel1X 7 2" xfId="9780"/>
    <cellStyle name="SAPBEXHLevel1X 7 3" xfId="10973"/>
    <cellStyle name="SAPBEXHLevel1X 8" xfId="6234"/>
    <cellStyle name="SAPBEXHLevel1X 8 2" xfId="9781"/>
    <cellStyle name="SAPBEXHLevel1X 8 3" xfId="10751"/>
    <cellStyle name="SAPBEXHLevel1X 9" xfId="6898"/>
    <cellStyle name="SAPBEXHLevel1X 9 2" xfId="9782"/>
    <cellStyle name="SAPBEXHLevel1X 9 3" xfId="11415"/>
    <cellStyle name="SAPBEXHLevel2" xfId="2032"/>
    <cellStyle name="SAPBEXHLevel2 10" xfId="7087"/>
    <cellStyle name="SAPBEXHLevel2 10 2" xfId="9783"/>
    <cellStyle name="SAPBEXHLevel2 10 3" xfId="11604"/>
    <cellStyle name="SAPBEXHLevel2 11" xfId="7303"/>
    <cellStyle name="SAPBEXHLevel2 11 2" xfId="9784"/>
    <cellStyle name="SAPBEXHLevel2 11 3" xfId="11820"/>
    <cellStyle name="SAPBEXHLevel2 12" xfId="8840"/>
    <cellStyle name="SAPBEXHLevel2 13" xfId="8841"/>
    <cellStyle name="SAPBEXHLevel2 14" xfId="8842"/>
    <cellStyle name="SAPBEXHLevel2 15" xfId="8843"/>
    <cellStyle name="SAPBEXHLevel2 16" xfId="8844"/>
    <cellStyle name="SAPBEXHLevel2 17" xfId="10235"/>
    <cellStyle name="SAPBEXHLevel2 2" xfId="5777"/>
    <cellStyle name="SAPBEXHLevel2 2 10" xfId="8845"/>
    <cellStyle name="SAPBEXHLevel2 2 11" xfId="8846"/>
    <cellStyle name="SAPBEXHLevel2 2 12" xfId="8847"/>
    <cellStyle name="SAPBEXHLevel2 2 13" xfId="10420"/>
    <cellStyle name="SAPBEXHLevel2 2 2" xfId="5778"/>
    <cellStyle name="SAPBEXHLevel2 2 2 10" xfId="8848"/>
    <cellStyle name="SAPBEXHLevel2 2 2 11" xfId="8849"/>
    <cellStyle name="SAPBEXHLevel2 2 2 12" xfId="8850"/>
    <cellStyle name="SAPBEXHLevel2 2 2 13" xfId="10421"/>
    <cellStyle name="SAPBEXHLevel2 2 2 2" xfId="6660"/>
    <cellStyle name="SAPBEXHLevel2 2 2 2 2" xfId="8851"/>
    <cellStyle name="SAPBEXHLevel2 2 2 2 3" xfId="8852"/>
    <cellStyle name="SAPBEXHLevel2 2 2 2 4" xfId="11177"/>
    <cellStyle name="SAPBEXHLevel2 2 2 3" xfId="6464"/>
    <cellStyle name="SAPBEXHLevel2 2 2 3 2" xfId="9785"/>
    <cellStyle name="SAPBEXHLevel2 2 2 3 3" xfId="10981"/>
    <cellStyle name="SAPBEXHLevel2 2 2 4" xfId="6249"/>
    <cellStyle name="SAPBEXHLevel2 2 2 4 2" xfId="9786"/>
    <cellStyle name="SAPBEXHLevel2 2 2 4 3" xfId="10766"/>
    <cellStyle name="SAPBEXHLevel2 2 2 5" xfId="6906"/>
    <cellStyle name="SAPBEXHLevel2 2 2 5 2" xfId="9787"/>
    <cellStyle name="SAPBEXHLevel2 2 2 5 3" xfId="11423"/>
    <cellStyle name="SAPBEXHLevel2 2 2 6" xfId="7085"/>
    <cellStyle name="SAPBEXHLevel2 2 2 6 2" xfId="9788"/>
    <cellStyle name="SAPBEXHLevel2 2 2 6 3" xfId="11602"/>
    <cellStyle name="SAPBEXHLevel2 2 2 7" xfId="7301"/>
    <cellStyle name="SAPBEXHLevel2 2 2 7 2" xfId="9789"/>
    <cellStyle name="SAPBEXHLevel2 2 2 7 3" xfId="11818"/>
    <cellStyle name="SAPBEXHLevel2 2 2 8" xfId="8853"/>
    <cellStyle name="SAPBEXHLevel2 2 2 9" xfId="8854"/>
    <cellStyle name="SAPBEXHLevel2 2 3" xfId="6659"/>
    <cellStyle name="SAPBEXHLevel2 2 3 2" xfId="9790"/>
    <cellStyle name="SAPBEXHLevel2 2 3 3" xfId="11176"/>
    <cellStyle name="SAPBEXHLevel2 2 4" xfId="6463"/>
    <cellStyle name="SAPBEXHLevel2 2 4 2" xfId="9791"/>
    <cellStyle name="SAPBEXHLevel2 2 4 3" xfId="10980"/>
    <cellStyle name="SAPBEXHLevel2 2 5" xfId="6751"/>
    <cellStyle name="SAPBEXHLevel2 2 5 2" xfId="9792"/>
    <cellStyle name="SAPBEXHLevel2 2 5 3" xfId="11268"/>
    <cellStyle name="SAPBEXHLevel2 2 6" xfId="6905"/>
    <cellStyle name="SAPBEXHLevel2 2 6 2" xfId="9793"/>
    <cellStyle name="SAPBEXHLevel2 2 6 3" xfId="11422"/>
    <cellStyle name="SAPBEXHLevel2 2 7" xfId="7086"/>
    <cellStyle name="SAPBEXHLevel2 2 7 2" xfId="9794"/>
    <cellStyle name="SAPBEXHLevel2 2 7 3" xfId="11603"/>
    <cellStyle name="SAPBEXHLevel2 2 8" xfId="7302"/>
    <cellStyle name="SAPBEXHLevel2 2 8 2" xfId="9795"/>
    <cellStyle name="SAPBEXHLevel2 2 8 3" xfId="11819"/>
    <cellStyle name="SAPBEXHLevel2 2 9" xfId="8855"/>
    <cellStyle name="SAPBEXHLevel2 3" xfId="5779"/>
    <cellStyle name="SAPBEXHLevel2 3 2" xfId="6661"/>
    <cellStyle name="SAPBEXHLevel2 3 2 2" xfId="11178"/>
    <cellStyle name="SAPBEXHLevel2 3 3" xfId="6465"/>
    <cellStyle name="SAPBEXHLevel2 3 3 2" xfId="10982"/>
    <cellStyle name="SAPBEXHLevel2 3 4" xfId="6250"/>
    <cellStyle name="SAPBEXHLevel2 3 4 2" xfId="10767"/>
    <cellStyle name="SAPBEXHLevel2 3 5" xfId="6907"/>
    <cellStyle name="SAPBEXHLevel2 3 5 2" xfId="11424"/>
    <cellStyle name="SAPBEXHLevel2 3 6" xfId="7084"/>
    <cellStyle name="SAPBEXHLevel2 3 6 2" xfId="11601"/>
    <cellStyle name="SAPBEXHLevel2 3 7" xfId="7300"/>
    <cellStyle name="SAPBEXHLevel2 3 7 2" xfId="11817"/>
    <cellStyle name="SAPBEXHLevel2 3 8" xfId="9796"/>
    <cellStyle name="SAPBEXHLevel2 3 9" xfId="10422"/>
    <cellStyle name="SAPBEXHLevel2 4" xfId="5780"/>
    <cellStyle name="SAPBEXHLevel2 4 2" xfId="6662"/>
    <cellStyle name="SAPBEXHLevel2 4 2 2" xfId="11179"/>
    <cellStyle name="SAPBEXHLevel2 4 3" xfId="6466"/>
    <cellStyle name="SAPBEXHLevel2 4 3 2" xfId="10983"/>
    <cellStyle name="SAPBEXHLevel2 4 4" xfId="6251"/>
    <cellStyle name="SAPBEXHLevel2 4 4 2" xfId="10768"/>
    <cellStyle name="SAPBEXHLevel2 4 5" xfId="6908"/>
    <cellStyle name="SAPBEXHLevel2 4 5 2" xfId="11425"/>
    <cellStyle name="SAPBEXHLevel2 4 6" xfId="7083"/>
    <cellStyle name="SAPBEXHLevel2 4 6 2" xfId="11600"/>
    <cellStyle name="SAPBEXHLevel2 4 7" xfId="7299"/>
    <cellStyle name="SAPBEXHLevel2 4 7 2" xfId="11816"/>
    <cellStyle name="SAPBEXHLevel2 4 8" xfId="9797"/>
    <cellStyle name="SAPBEXHLevel2 4 9" xfId="10423"/>
    <cellStyle name="SAPBEXHLevel2 5" xfId="5781"/>
    <cellStyle name="SAPBEXHLevel2 5 2" xfId="6663"/>
    <cellStyle name="SAPBEXHLevel2 5 2 2" xfId="11180"/>
    <cellStyle name="SAPBEXHLevel2 5 3" xfId="6467"/>
    <cellStyle name="SAPBEXHLevel2 5 3 2" xfId="10984"/>
    <cellStyle name="SAPBEXHLevel2 5 4" xfId="6252"/>
    <cellStyle name="SAPBEXHLevel2 5 4 2" xfId="10769"/>
    <cellStyle name="SAPBEXHLevel2 5 5" xfId="6909"/>
    <cellStyle name="SAPBEXHLevel2 5 5 2" xfId="11426"/>
    <cellStyle name="SAPBEXHLevel2 5 6" xfId="7082"/>
    <cellStyle name="SAPBEXHLevel2 5 6 2" xfId="11599"/>
    <cellStyle name="SAPBEXHLevel2 5 7" xfId="7298"/>
    <cellStyle name="SAPBEXHLevel2 5 7 2" xfId="11815"/>
    <cellStyle name="SAPBEXHLevel2 5 8" xfId="9798"/>
    <cellStyle name="SAPBEXHLevel2 5 9" xfId="10424"/>
    <cellStyle name="SAPBEXHLevel2 6" xfId="5776"/>
    <cellStyle name="SAPBEXHLevel2 6 2" xfId="9799"/>
    <cellStyle name="SAPBEXHLevel2 6 3" xfId="10419"/>
    <cellStyle name="SAPBEXHLevel2 7" xfId="6462"/>
    <cellStyle name="SAPBEXHLevel2 7 2" xfId="9800"/>
    <cellStyle name="SAPBEXHLevel2 7 3" xfId="10979"/>
    <cellStyle name="SAPBEXHLevel2 8" xfId="6248"/>
    <cellStyle name="SAPBEXHLevel2 8 2" xfId="9801"/>
    <cellStyle name="SAPBEXHLevel2 8 3" xfId="10765"/>
    <cellStyle name="SAPBEXHLevel2 9" xfId="6904"/>
    <cellStyle name="SAPBEXHLevel2 9 2" xfId="9802"/>
    <cellStyle name="SAPBEXHLevel2 9 3" xfId="11421"/>
    <cellStyle name="SAPBEXHLevel2X" xfId="2362"/>
    <cellStyle name="SAPBEXHLevel2X 10" xfId="7081"/>
    <cellStyle name="SAPBEXHLevel2X 10 2" xfId="9803"/>
    <cellStyle name="SAPBEXHLevel2X 10 3" xfId="11598"/>
    <cellStyle name="SAPBEXHLevel2X 11" xfId="7297"/>
    <cellStyle name="SAPBEXHLevel2X 11 2" xfId="9804"/>
    <cellStyle name="SAPBEXHLevel2X 11 3" xfId="11814"/>
    <cellStyle name="SAPBEXHLevel2X 12" xfId="8856"/>
    <cellStyle name="SAPBEXHLevel2X 13" xfId="8857"/>
    <cellStyle name="SAPBEXHLevel2X 14" xfId="8858"/>
    <cellStyle name="SAPBEXHLevel2X 15" xfId="8859"/>
    <cellStyle name="SAPBEXHLevel2X 16" xfId="8860"/>
    <cellStyle name="SAPBEXHLevel2X 17" xfId="10236"/>
    <cellStyle name="SAPBEXHLevel2X 2" xfId="5783"/>
    <cellStyle name="SAPBEXHLevel2X 2 10" xfId="8861"/>
    <cellStyle name="SAPBEXHLevel2X 2 11" xfId="8862"/>
    <cellStyle name="SAPBEXHLevel2X 2 12" xfId="8863"/>
    <cellStyle name="SAPBEXHLevel2X 2 13" xfId="10426"/>
    <cellStyle name="SAPBEXHLevel2X 2 2" xfId="5784"/>
    <cellStyle name="SAPBEXHLevel2X 2 2 10" xfId="8864"/>
    <cellStyle name="SAPBEXHLevel2X 2 2 11" xfId="8865"/>
    <cellStyle name="SAPBEXHLevel2X 2 2 12" xfId="8866"/>
    <cellStyle name="SAPBEXHLevel2X 2 2 13" xfId="10427"/>
    <cellStyle name="SAPBEXHLevel2X 2 2 2" xfId="6665"/>
    <cellStyle name="SAPBEXHLevel2X 2 2 2 2" xfId="8867"/>
    <cellStyle name="SAPBEXHLevel2X 2 2 2 3" xfId="8868"/>
    <cellStyle name="SAPBEXHLevel2X 2 2 2 4" xfId="11182"/>
    <cellStyle name="SAPBEXHLevel2X 2 2 3" xfId="6470"/>
    <cellStyle name="SAPBEXHLevel2X 2 2 3 2" xfId="9805"/>
    <cellStyle name="SAPBEXHLevel2X 2 2 3 3" xfId="10987"/>
    <cellStyle name="SAPBEXHLevel2X 2 2 4" xfId="6255"/>
    <cellStyle name="SAPBEXHLevel2X 2 2 4 2" xfId="9806"/>
    <cellStyle name="SAPBEXHLevel2X 2 2 4 3" xfId="10772"/>
    <cellStyle name="SAPBEXHLevel2X 2 2 5" xfId="6912"/>
    <cellStyle name="SAPBEXHLevel2X 2 2 5 2" xfId="9807"/>
    <cellStyle name="SAPBEXHLevel2X 2 2 5 3" xfId="11429"/>
    <cellStyle name="SAPBEXHLevel2X 2 2 6" xfId="7079"/>
    <cellStyle name="SAPBEXHLevel2X 2 2 6 2" xfId="9808"/>
    <cellStyle name="SAPBEXHLevel2X 2 2 6 3" xfId="11596"/>
    <cellStyle name="SAPBEXHLevel2X 2 2 7" xfId="7295"/>
    <cellStyle name="SAPBEXHLevel2X 2 2 7 2" xfId="9809"/>
    <cellStyle name="SAPBEXHLevel2X 2 2 7 3" xfId="11812"/>
    <cellStyle name="SAPBEXHLevel2X 2 2 8" xfId="8869"/>
    <cellStyle name="SAPBEXHLevel2X 2 2 9" xfId="8870"/>
    <cellStyle name="SAPBEXHLevel2X 2 3" xfId="6664"/>
    <cellStyle name="SAPBEXHLevel2X 2 3 2" xfId="9810"/>
    <cellStyle name="SAPBEXHLevel2X 2 3 3" xfId="11181"/>
    <cellStyle name="SAPBEXHLevel2X 2 4" xfId="6469"/>
    <cellStyle name="SAPBEXHLevel2X 2 4 2" xfId="9811"/>
    <cellStyle name="SAPBEXHLevel2X 2 4 3" xfId="10986"/>
    <cellStyle name="SAPBEXHLevel2X 2 5" xfId="6254"/>
    <cellStyle name="SAPBEXHLevel2X 2 5 2" xfId="9812"/>
    <cellStyle name="SAPBEXHLevel2X 2 5 3" xfId="10771"/>
    <cellStyle name="SAPBEXHLevel2X 2 6" xfId="6911"/>
    <cellStyle name="SAPBEXHLevel2X 2 6 2" xfId="9813"/>
    <cellStyle name="SAPBEXHLevel2X 2 6 3" xfId="11428"/>
    <cellStyle name="SAPBEXHLevel2X 2 7" xfId="7080"/>
    <cellStyle name="SAPBEXHLevel2X 2 7 2" xfId="9814"/>
    <cellStyle name="SAPBEXHLevel2X 2 7 3" xfId="11597"/>
    <cellStyle name="SAPBEXHLevel2X 2 8" xfId="7296"/>
    <cellStyle name="SAPBEXHLevel2X 2 8 2" xfId="9815"/>
    <cellStyle name="SAPBEXHLevel2X 2 8 3" xfId="11813"/>
    <cellStyle name="SAPBEXHLevel2X 2 9" xfId="8871"/>
    <cellStyle name="SAPBEXHLevel2X 3" xfId="5785"/>
    <cellStyle name="SAPBEXHLevel2X 3 2" xfId="6666"/>
    <cellStyle name="SAPBEXHLevel2X 3 2 2" xfId="11183"/>
    <cellStyle name="SAPBEXHLevel2X 3 3" xfId="6471"/>
    <cellStyle name="SAPBEXHLevel2X 3 3 2" xfId="10988"/>
    <cellStyle name="SAPBEXHLevel2X 3 4" xfId="6756"/>
    <cellStyle name="SAPBEXHLevel2X 3 4 2" xfId="11273"/>
    <cellStyle name="SAPBEXHLevel2X 3 5" xfId="6913"/>
    <cellStyle name="SAPBEXHLevel2X 3 5 2" xfId="11430"/>
    <cellStyle name="SAPBEXHLevel2X 3 6" xfId="7078"/>
    <cellStyle name="SAPBEXHLevel2X 3 6 2" xfId="11595"/>
    <cellStyle name="SAPBEXHLevel2X 3 7" xfId="7294"/>
    <cellStyle name="SAPBEXHLevel2X 3 7 2" xfId="11811"/>
    <cellStyle name="SAPBEXHLevel2X 3 8" xfId="9816"/>
    <cellStyle name="SAPBEXHLevel2X 3 9" xfId="10428"/>
    <cellStyle name="SAPBEXHLevel2X 4" xfId="5786"/>
    <cellStyle name="SAPBEXHLevel2X 4 2" xfId="6667"/>
    <cellStyle name="SAPBEXHLevel2X 4 2 2" xfId="11184"/>
    <cellStyle name="SAPBEXHLevel2X 4 3" xfId="6472"/>
    <cellStyle name="SAPBEXHLevel2X 4 3 2" xfId="10989"/>
    <cellStyle name="SAPBEXHLevel2X 4 4" xfId="6256"/>
    <cellStyle name="SAPBEXHLevel2X 4 4 2" xfId="10773"/>
    <cellStyle name="SAPBEXHLevel2X 4 5" xfId="6914"/>
    <cellStyle name="SAPBEXHLevel2X 4 5 2" xfId="11431"/>
    <cellStyle name="SAPBEXHLevel2X 4 6" xfId="7077"/>
    <cellStyle name="SAPBEXHLevel2X 4 6 2" xfId="11594"/>
    <cellStyle name="SAPBEXHLevel2X 4 7" xfId="7293"/>
    <cellStyle name="SAPBEXHLevel2X 4 7 2" xfId="11810"/>
    <cellStyle name="SAPBEXHLevel2X 4 8" xfId="9817"/>
    <cellStyle name="SAPBEXHLevel2X 4 9" xfId="10429"/>
    <cellStyle name="SAPBEXHLevel2X 5" xfId="5787"/>
    <cellStyle name="SAPBEXHLevel2X 5 2" xfId="6668"/>
    <cellStyle name="SAPBEXHLevel2X 5 2 2" xfId="11185"/>
    <cellStyle name="SAPBEXHLevel2X 5 3" xfId="6473"/>
    <cellStyle name="SAPBEXHLevel2X 5 3 2" xfId="10990"/>
    <cellStyle name="SAPBEXHLevel2X 5 4" xfId="6257"/>
    <cellStyle name="SAPBEXHLevel2X 5 4 2" xfId="10774"/>
    <cellStyle name="SAPBEXHLevel2X 5 5" xfId="6915"/>
    <cellStyle name="SAPBEXHLevel2X 5 5 2" xfId="11432"/>
    <cellStyle name="SAPBEXHLevel2X 5 6" xfId="7076"/>
    <cellStyle name="SAPBEXHLevel2X 5 6 2" xfId="11593"/>
    <cellStyle name="SAPBEXHLevel2X 5 7" xfId="7292"/>
    <cellStyle name="SAPBEXHLevel2X 5 7 2" xfId="11809"/>
    <cellStyle name="SAPBEXHLevel2X 5 8" xfId="9818"/>
    <cellStyle name="SAPBEXHLevel2X 5 9" xfId="10430"/>
    <cellStyle name="SAPBEXHLevel2X 6" xfId="5782"/>
    <cellStyle name="SAPBEXHLevel2X 6 2" xfId="9819"/>
    <cellStyle name="SAPBEXHLevel2X 6 3" xfId="10425"/>
    <cellStyle name="SAPBEXHLevel2X 7" xfId="6468"/>
    <cellStyle name="SAPBEXHLevel2X 7 2" xfId="9820"/>
    <cellStyle name="SAPBEXHLevel2X 7 3" xfId="10985"/>
    <cellStyle name="SAPBEXHLevel2X 8" xfId="6253"/>
    <cellStyle name="SAPBEXHLevel2X 8 2" xfId="9821"/>
    <cellStyle name="SAPBEXHLevel2X 8 3" xfId="10770"/>
    <cellStyle name="SAPBEXHLevel2X 9" xfId="6910"/>
    <cellStyle name="SAPBEXHLevel2X 9 2" xfId="9822"/>
    <cellStyle name="SAPBEXHLevel2X 9 3" xfId="11427"/>
    <cellStyle name="SAPBEXHLevel3" xfId="2415"/>
    <cellStyle name="SAPBEXHLevel3 10" xfId="7075"/>
    <cellStyle name="SAPBEXHLevel3 10 2" xfId="9823"/>
    <cellStyle name="SAPBEXHLevel3 10 3" xfId="11592"/>
    <cellStyle name="SAPBEXHLevel3 11" xfId="7291"/>
    <cellStyle name="SAPBEXHLevel3 11 2" xfId="9824"/>
    <cellStyle name="SAPBEXHLevel3 11 3" xfId="11808"/>
    <cellStyle name="SAPBEXHLevel3 12" xfId="8872"/>
    <cellStyle name="SAPBEXHLevel3 13" xfId="8873"/>
    <cellStyle name="SAPBEXHLevel3 14" xfId="8874"/>
    <cellStyle name="SAPBEXHLevel3 15" xfId="8875"/>
    <cellStyle name="SAPBEXHLevel3 16" xfId="8876"/>
    <cellStyle name="SAPBEXHLevel3 17" xfId="10237"/>
    <cellStyle name="SAPBEXHLevel3 2" xfId="5789"/>
    <cellStyle name="SAPBEXHLevel3 2 10" xfId="8877"/>
    <cellStyle name="SAPBEXHLevel3 2 11" xfId="8878"/>
    <cellStyle name="SAPBEXHLevel3 2 12" xfId="8879"/>
    <cellStyle name="SAPBEXHLevel3 2 13" xfId="10432"/>
    <cellStyle name="SAPBEXHLevel3 2 2" xfId="5790"/>
    <cellStyle name="SAPBEXHLevel3 2 2 10" xfId="8880"/>
    <cellStyle name="SAPBEXHLevel3 2 2 11" xfId="8881"/>
    <cellStyle name="SAPBEXHLevel3 2 2 12" xfId="8882"/>
    <cellStyle name="SAPBEXHLevel3 2 2 13" xfId="10433"/>
    <cellStyle name="SAPBEXHLevel3 2 2 2" xfId="6670"/>
    <cellStyle name="SAPBEXHLevel3 2 2 2 2" xfId="8883"/>
    <cellStyle name="SAPBEXHLevel3 2 2 2 3" xfId="8884"/>
    <cellStyle name="SAPBEXHLevel3 2 2 2 4" xfId="11187"/>
    <cellStyle name="SAPBEXHLevel3 2 2 3" xfId="6476"/>
    <cellStyle name="SAPBEXHLevel3 2 2 3 2" xfId="9825"/>
    <cellStyle name="SAPBEXHLevel3 2 2 3 3" xfId="10993"/>
    <cellStyle name="SAPBEXHLevel3 2 2 4" xfId="6260"/>
    <cellStyle name="SAPBEXHLevel3 2 2 4 2" xfId="9826"/>
    <cellStyle name="SAPBEXHLevel3 2 2 4 3" xfId="10777"/>
    <cellStyle name="SAPBEXHLevel3 2 2 5" xfId="6918"/>
    <cellStyle name="SAPBEXHLevel3 2 2 5 2" xfId="9827"/>
    <cellStyle name="SAPBEXHLevel3 2 2 5 3" xfId="11435"/>
    <cellStyle name="SAPBEXHLevel3 2 2 6" xfId="7073"/>
    <cellStyle name="SAPBEXHLevel3 2 2 6 2" xfId="9828"/>
    <cellStyle name="SAPBEXHLevel3 2 2 6 3" xfId="11590"/>
    <cellStyle name="SAPBEXHLevel3 2 2 7" xfId="7289"/>
    <cellStyle name="SAPBEXHLevel3 2 2 7 2" xfId="9829"/>
    <cellStyle name="SAPBEXHLevel3 2 2 7 3" xfId="11806"/>
    <cellStyle name="SAPBEXHLevel3 2 2 8" xfId="8885"/>
    <cellStyle name="SAPBEXHLevel3 2 2 9" xfId="8886"/>
    <cellStyle name="SAPBEXHLevel3 2 3" xfId="6669"/>
    <cellStyle name="SAPBEXHLevel3 2 3 2" xfId="9830"/>
    <cellStyle name="SAPBEXHLevel3 2 3 3" xfId="11186"/>
    <cellStyle name="SAPBEXHLevel3 2 4" xfId="6475"/>
    <cellStyle name="SAPBEXHLevel3 2 4 2" xfId="9831"/>
    <cellStyle name="SAPBEXHLevel3 2 4 3" xfId="10992"/>
    <cellStyle name="SAPBEXHLevel3 2 5" xfId="6259"/>
    <cellStyle name="SAPBEXHLevel3 2 5 2" xfId="9832"/>
    <cellStyle name="SAPBEXHLevel3 2 5 3" xfId="10776"/>
    <cellStyle name="SAPBEXHLevel3 2 6" xfId="6917"/>
    <cellStyle name="SAPBEXHLevel3 2 6 2" xfId="9833"/>
    <cellStyle name="SAPBEXHLevel3 2 6 3" xfId="11434"/>
    <cellStyle name="SAPBEXHLevel3 2 7" xfId="7074"/>
    <cellStyle name="SAPBEXHLevel3 2 7 2" xfId="9834"/>
    <cellStyle name="SAPBEXHLevel3 2 7 3" xfId="11591"/>
    <cellStyle name="SAPBEXHLevel3 2 8" xfId="7290"/>
    <cellStyle name="SAPBEXHLevel3 2 8 2" xfId="9835"/>
    <cellStyle name="SAPBEXHLevel3 2 8 3" xfId="11807"/>
    <cellStyle name="SAPBEXHLevel3 2 9" xfId="8887"/>
    <cellStyle name="SAPBEXHLevel3 3" xfId="5791"/>
    <cellStyle name="SAPBEXHLevel3 3 2" xfId="6671"/>
    <cellStyle name="SAPBEXHLevel3 3 2 2" xfId="11188"/>
    <cellStyle name="SAPBEXHLevel3 3 3" xfId="6477"/>
    <cellStyle name="SAPBEXHLevel3 3 3 2" xfId="10994"/>
    <cellStyle name="SAPBEXHLevel3 3 4" xfId="6759"/>
    <cellStyle name="SAPBEXHLevel3 3 4 2" xfId="11276"/>
    <cellStyle name="SAPBEXHLevel3 3 5" xfId="6919"/>
    <cellStyle name="SAPBEXHLevel3 3 5 2" xfId="11436"/>
    <cellStyle name="SAPBEXHLevel3 3 6" xfId="7072"/>
    <cellStyle name="SAPBEXHLevel3 3 6 2" xfId="11589"/>
    <cellStyle name="SAPBEXHLevel3 3 7" xfId="7288"/>
    <cellStyle name="SAPBEXHLevel3 3 7 2" xfId="11805"/>
    <cellStyle name="SAPBEXHLevel3 3 8" xfId="9836"/>
    <cellStyle name="SAPBEXHLevel3 3 9" xfId="10434"/>
    <cellStyle name="SAPBEXHLevel3 4" xfId="5792"/>
    <cellStyle name="SAPBEXHLevel3 4 2" xfId="6672"/>
    <cellStyle name="SAPBEXHLevel3 4 2 2" xfId="11189"/>
    <cellStyle name="SAPBEXHLevel3 4 3" xfId="6478"/>
    <cellStyle name="SAPBEXHLevel3 4 3 2" xfId="10995"/>
    <cellStyle name="SAPBEXHLevel3 4 4" xfId="6261"/>
    <cellStyle name="SAPBEXHLevel3 4 4 2" xfId="10778"/>
    <cellStyle name="SAPBEXHLevel3 4 5" xfId="6920"/>
    <cellStyle name="SAPBEXHLevel3 4 5 2" xfId="11437"/>
    <cellStyle name="SAPBEXHLevel3 4 6" xfId="7071"/>
    <cellStyle name="SAPBEXHLevel3 4 6 2" xfId="11588"/>
    <cellStyle name="SAPBEXHLevel3 4 7" xfId="7287"/>
    <cellStyle name="SAPBEXHLevel3 4 7 2" xfId="11804"/>
    <cellStyle name="SAPBEXHLevel3 4 8" xfId="9837"/>
    <cellStyle name="SAPBEXHLevel3 4 9" xfId="10435"/>
    <cellStyle name="SAPBEXHLevel3 5" xfId="5793"/>
    <cellStyle name="SAPBEXHLevel3 5 2" xfId="6673"/>
    <cellStyle name="SAPBEXHLevel3 5 2 2" xfId="11190"/>
    <cellStyle name="SAPBEXHLevel3 5 3" xfId="6479"/>
    <cellStyle name="SAPBEXHLevel3 5 3 2" xfId="10996"/>
    <cellStyle name="SAPBEXHLevel3 5 4" xfId="6262"/>
    <cellStyle name="SAPBEXHLevel3 5 4 2" xfId="10779"/>
    <cellStyle name="SAPBEXHLevel3 5 5" xfId="6921"/>
    <cellStyle name="SAPBEXHLevel3 5 5 2" xfId="11438"/>
    <cellStyle name="SAPBEXHLevel3 5 6" xfId="7070"/>
    <cellStyle name="SAPBEXHLevel3 5 6 2" xfId="11587"/>
    <cellStyle name="SAPBEXHLevel3 5 7" xfId="7286"/>
    <cellStyle name="SAPBEXHLevel3 5 7 2" xfId="11803"/>
    <cellStyle name="SAPBEXHLevel3 5 8" xfId="9838"/>
    <cellStyle name="SAPBEXHLevel3 5 9" xfId="10436"/>
    <cellStyle name="SAPBEXHLevel3 6" xfId="5788"/>
    <cellStyle name="SAPBEXHLevel3 6 2" xfId="9839"/>
    <cellStyle name="SAPBEXHLevel3 6 3" xfId="10431"/>
    <cellStyle name="SAPBEXHLevel3 7" xfId="6474"/>
    <cellStyle name="SAPBEXHLevel3 7 2" xfId="9840"/>
    <cellStyle name="SAPBEXHLevel3 7 3" xfId="10991"/>
    <cellStyle name="SAPBEXHLevel3 8" xfId="6258"/>
    <cellStyle name="SAPBEXHLevel3 8 2" xfId="9841"/>
    <cellStyle name="SAPBEXHLevel3 8 3" xfId="10775"/>
    <cellStyle name="SAPBEXHLevel3 9" xfId="6916"/>
    <cellStyle name="SAPBEXHLevel3 9 2" xfId="9842"/>
    <cellStyle name="SAPBEXHLevel3 9 3" xfId="11433"/>
    <cellStyle name="SAPBEXHLevel3X" xfId="2119"/>
    <cellStyle name="SAPBEXHLevel3X 10" xfId="7069"/>
    <cellStyle name="SAPBEXHLevel3X 10 2" xfId="9843"/>
    <cellStyle name="SAPBEXHLevel3X 10 3" xfId="11586"/>
    <cellStyle name="SAPBEXHLevel3X 11" xfId="7285"/>
    <cellStyle name="SAPBEXHLevel3X 11 2" xfId="9844"/>
    <cellStyle name="SAPBEXHLevel3X 11 3" xfId="11802"/>
    <cellStyle name="SAPBEXHLevel3X 12" xfId="8888"/>
    <cellStyle name="SAPBEXHLevel3X 13" xfId="8889"/>
    <cellStyle name="SAPBEXHLevel3X 14" xfId="8890"/>
    <cellStyle name="SAPBEXHLevel3X 15" xfId="8891"/>
    <cellStyle name="SAPBEXHLevel3X 16" xfId="8892"/>
    <cellStyle name="SAPBEXHLevel3X 17" xfId="10238"/>
    <cellStyle name="SAPBEXHLevel3X 2" xfId="5795"/>
    <cellStyle name="SAPBEXHLevel3X 2 10" xfId="8893"/>
    <cellStyle name="SAPBEXHLevel3X 2 11" xfId="8894"/>
    <cellStyle name="SAPBEXHLevel3X 2 12" xfId="8895"/>
    <cellStyle name="SAPBEXHLevel3X 2 13" xfId="10438"/>
    <cellStyle name="SAPBEXHLevel3X 2 2" xfId="5796"/>
    <cellStyle name="SAPBEXHLevel3X 2 2 10" xfId="8896"/>
    <cellStyle name="SAPBEXHLevel3X 2 2 11" xfId="8897"/>
    <cellStyle name="SAPBEXHLevel3X 2 2 12" xfId="8898"/>
    <cellStyle name="SAPBEXHLevel3X 2 2 13" xfId="10439"/>
    <cellStyle name="SAPBEXHLevel3X 2 2 2" xfId="6675"/>
    <cellStyle name="SAPBEXHLevel3X 2 2 2 2" xfId="8899"/>
    <cellStyle name="SAPBEXHLevel3X 2 2 2 3" xfId="8900"/>
    <cellStyle name="SAPBEXHLevel3X 2 2 2 4" xfId="11192"/>
    <cellStyle name="SAPBEXHLevel3X 2 2 3" xfId="6482"/>
    <cellStyle name="SAPBEXHLevel3X 2 2 3 2" xfId="9845"/>
    <cellStyle name="SAPBEXHLevel3X 2 2 3 3" xfId="10999"/>
    <cellStyle name="SAPBEXHLevel3X 2 2 4" xfId="6265"/>
    <cellStyle name="SAPBEXHLevel3X 2 2 4 2" xfId="9846"/>
    <cellStyle name="SAPBEXHLevel3X 2 2 4 3" xfId="10782"/>
    <cellStyle name="SAPBEXHLevel3X 2 2 5" xfId="6924"/>
    <cellStyle name="SAPBEXHLevel3X 2 2 5 2" xfId="9847"/>
    <cellStyle name="SAPBEXHLevel3X 2 2 5 3" xfId="11441"/>
    <cellStyle name="SAPBEXHLevel3X 2 2 6" xfId="7067"/>
    <cellStyle name="SAPBEXHLevel3X 2 2 6 2" xfId="9848"/>
    <cellStyle name="SAPBEXHLevel3X 2 2 6 3" xfId="11584"/>
    <cellStyle name="SAPBEXHLevel3X 2 2 7" xfId="7283"/>
    <cellStyle name="SAPBEXHLevel3X 2 2 7 2" xfId="9849"/>
    <cellStyle name="SAPBEXHLevel3X 2 2 7 3" xfId="11800"/>
    <cellStyle name="SAPBEXHLevel3X 2 2 8" xfId="8901"/>
    <cellStyle name="SAPBEXHLevel3X 2 2 9" xfId="8902"/>
    <cellStyle name="SAPBEXHLevel3X 2 3" xfId="6674"/>
    <cellStyle name="SAPBEXHLevel3X 2 3 2" xfId="9850"/>
    <cellStyle name="SAPBEXHLevel3X 2 3 3" xfId="11191"/>
    <cellStyle name="SAPBEXHLevel3X 2 4" xfId="6481"/>
    <cellStyle name="SAPBEXHLevel3X 2 4 2" xfId="9851"/>
    <cellStyle name="SAPBEXHLevel3X 2 4 3" xfId="10998"/>
    <cellStyle name="SAPBEXHLevel3X 2 5" xfId="6264"/>
    <cellStyle name="SAPBEXHLevel3X 2 5 2" xfId="9852"/>
    <cellStyle name="SAPBEXHLevel3X 2 5 3" xfId="10781"/>
    <cellStyle name="SAPBEXHLevel3X 2 6" xfId="6923"/>
    <cellStyle name="SAPBEXHLevel3X 2 6 2" xfId="9853"/>
    <cellStyle name="SAPBEXHLevel3X 2 6 3" xfId="11440"/>
    <cellStyle name="SAPBEXHLevel3X 2 7" xfId="7068"/>
    <cellStyle name="SAPBEXHLevel3X 2 7 2" xfId="9854"/>
    <cellStyle name="SAPBEXHLevel3X 2 7 3" xfId="11585"/>
    <cellStyle name="SAPBEXHLevel3X 2 8" xfId="7284"/>
    <cellStyle name="SAPBEXHLevel3X 2 8 2" xfId="9855"/>
    <cellStyle name="SAPBEXHLevel3X 2 8 3" xfId="11801"/>
    <cellStyle name="SAPBEXHLevel3X 2 9" xfId="8903"/>
    <cellStyle name="SAPBEXHLevel3X 3" xfId="5797"/>
    <cellStyle name="SAPBEXHLevel3X 3 2" xfId="6676"/>
    <cellStyle name="SAPBEXHLevel3X 3 2 2" xfId="11193"/>
    <cellStyle name="SAPBEXHLevel3X 3 3" xfId="6483"/>
    <cellStyle name="SAPBEXHLevel3X 3 3 2" xfId="11000"/>
    <cellStyle name="SAPBEXHLevel3X 3 4" xfId="6266"/>
    <cellStyle name="SAPBEXHLevel3X 3 4 2" xfId="10783"/>
    <cellStyle name="SAPBEXHLevel3X 3 5" xfId="6925"/>
    <cellStyle name="SAPBEXHLevel3X 3 5 2" xfId="11442"/>
    <cellStyle name="SAPBEXHLevel3X 3 6" xfId="7066"/>
    <cellStyle name="SAPBEXHLevel3X 3 6 2" xfId="11583"/>
    <cellStyle name="SAPBEXHLevel3X 3 7" xfId="7282"/>
    <cellStyle name="SAPBEXHLevel3X 3 7 2" xfId="11799"/>
    <cellStyle name="SAPBEXHLevel3X 3 8" xfId="9856"/>
    <cellStyle name="SAPBEXHLevel3X 3 9" xfId="10440"/>
    <cellStyle name="SAPBEXHLevel3X 4" xfId="5798"/>
    <cellStyle name="SAPBEXHLevel3X 4 2" xfId="6677"/>
    <cellStyle name="SAPBEXHLevel3X 4 2 2" xfId="11194"/>
    <cellStyle name="SAPBEXHLevel3X 4 3" xfId="6484"/>
    <cellStyle name="SAPBEXHLevel3X 4 3 2" xfId="11001"/>
    <cellStyle name="SAPBEXHLevel3X 4 4" xfId="6267"/>
    <cellStyle name="SAPBEXHLevel3X 4 4 2" xfId="10784"/>
    <cellStyle name="SAPBEXHLevel3X 4 5" xfId="6926"/>
    <cellStyle name="SAPBEXHLevel3X 4 5 2" xfId="11443"/>
    <cellStyle name="SAPBEXHLevel3X 4 6" xfId="7065"/>
    <cellStyle name="SAPBEXHLevel3X 4 6 2" xfId="11582"/>
    <cellStyle name="SAPBEXHLevel3X 4 7" xfId="7281"/>
    <cellStyle name="SAPBEXHLevel3X 4 7 2" xfId="11798"/>
    <cellStyle name="SAPBEXHLevel3X 4 8" xfId="9857"/>
    <cellStyle name="SAPBEXHLevel3X 4 9" xfId="10441"/>
    <cellStyle name="SAPBEXHLevel3X 5" xfId="5799"/>
    <cellStyle name="SAPBEXHLevel3X 5 2" xfId="6678"/>
    <cellStyle name="SAPBEXHLevel3X 5 2 2" xfId="11195"/>
    <cellStyle name="SAPBEXHLevel3X 5 3" xfId="6485"/>
    <cellStyle name="SAPBEXHLevel3X 5 3 2" xfId="11002"/>
    <cellStyle name="SAPBEXHLevel3X 5 4" xfId="6268"/>
    <cellStyle name="SAPBEXHLevel3X 5 4 2" xfId="10785"/>
    <cellStyle name="SAPBEXHLevel3X 5 5" xfId="6927"/>
    <cellStyle name="SAPBEXHLevel3X 5 5 2" xfId="11444"/>
    <cellStyle name="SAPBEXHLevel3X 5 6" xfId="7064"/>
    <cellStyle name="SAPBEXHLevel3X 5 6 2" xfId="11581"/>
    <cellStyle name="SAPBEXHLevel3X 5 7" xfId="7280"/>
    <cellStyle name="SAPBEXHLevel3X 5 7 2" xfId="11797"/>
    <cellStyle name="SAPBEXHLevel3X 5 8" xfId="9858"/>
    <cellStyle name="SAPBEXHLevel3X 5 9" xfId="10442"/>
    <cellStyle name="SAPBEXHLevel3X 6" xfId="5794"/>
    <cellStyle name="SAPBEXHLevel3X 6 2" xfId="9859"/>
    <cellStyle name="SAPBEXHLevel3X 6 3" xfId="10437"/>
    <cellStyle name="SAPBEXHLevel3X 7" xfId="6480"/>
    <cellStyle name="SAPBEXHLevel3X 7 2" xfId="9860"/>
    <cellStyle name="SAPBEXHLevel3X 7 3" xfId="10997"/>
    <cellStyle name="SAPBEXHLevel3X 8" xfId="6263"/>
    <cellStyle name="SAPBEXHLevel3X 8 2" xfId="9861"/>
    <cellStyle name="SAPBEXHLevel3X 8 3" xfId="10780"/>
    <cellStyle name="SAPBEXHLevel3X 9" xfId="6922"/>
    <cellStyle name="SAPBEXHLevel3X 9 2" xfId="9862"/>
    <cellStyle name="SAPBEXHLevel3X 9 3" xfId="11439"/>
    <cellStyle name="SAPBEXinputData" xfId="2031"/>
    <cellStyle name="SAPBEXinputData 10" xfId="8904"/>
    <cellStyle name="SAPBEXinputData 11" xfId="8905"/>
    <cellStyle name="SAPBEXinputData 12" xfId="8906"/>
    <cellStyle name="SAPBEXinputData 13" xfId="8907"/>
    <cellStyle name="SAPBEXinputData 14" xfId="8908"/>
    <cellStyle name="SAPBEXinputData 15" xfId="8909"/>
    <cellStyle name="SAPBEXinputData 16" xfId="8910"/>
    <cellStyle name="SAPBEXinputData 17" xfId="10239"/>
    <cellStyle name="SAPBEXinputData 2" xfId="5801"/>
    <cellStyle name="SAPBEXinputData 2 10" xfId="8911"/>
    <cellStyle name="SAPBEXinputData 2 11" xfId="8912"/>
    <cellStyle name="SAPBEXinputData 2 12" xfId="8913"/>
    <cellStyle name="SAPBEXinputData 2 13" xfId="10443"/>
    <cellStyle name="SAPBEXinputData 2 2" xfId="5802"/>
    <cellStyle name="SAPBEXinputData 2 2 10" xfId="8914"/>
    <cellStyle name="SAPBEXinputData 2 2 11" xfId="8915"/>
    <cellStyle name="SAPBEXinputData 2 2 12" xfId="8916"/>
    <cellStyle name="SAPBEXinputData 2 2 2" xfId="8917"/>
    <cellStyle name="SAPBEXinputData 2 2 2 2" xfId="8918"/>
    <cellStyle name="SAPBEXinputData 2 2 2 3" xfId="8919"/>
    <cellStyle name="SAPBEXinputData 2 2 3" xfId="8920"/>
    <cellStyle name="SAPBEXinputData 2 2 4" xfId="8921"/>
    <cellStyle name="SAPBEXinputData 2 2 5" xfId="8922"/>
    <cellStyle name="SAPBEXinputData 2 2 6" xfId="8923"/>
    <cellStyle name="SAPBEXinputData 2 2 7" xfId="8924"/>
    <cellStyle name="SAPBEXinputData 2 2 8" xfId="8925"/>
    <cellStyle name="SAPBEXinputData 2 2 9" xfId="8926"/>
    <cellStyle name="SAPBEXinputData 2 3" xfId="5992"/>
    <cellStyle name="SAPBEXinputData 2 3 2" xfId="9863"/>
    <cellStyle name="SAPBEXinputData 2 4" xfId="8927"/>
    <cellStyle name="SAPBEXinputData 2 5" xfId="8928"/>
    <cellStyle name="SAPBEXinputData 2 6" xfId="8929"/>
    <cellStyle name="SAPBEXinputData 2 7" xfId="8930"/>
    <cellStyle name="SAPBEXinputData 2 8" xfId="8931"/>
    <cellStyle name="SAPBEXinputData 2 9" xfId="8932"/>
    <cellStyle name="SAPBEXinputData 3" xfId="5803"/>
    <cellStyle name="SAPBEXinputData 3 2" xfId="9864"/>
    <cellStyle name="SAPBEXinputData 4" xfId="5804"/>
    <cellStyle name="SAPBEXinputData 4 2" xfId="9865"/>
    <cellStyle name="SAPBEXinputData 5" xfId="5805"/>
    <cellStyle name="SAPBEXinputData 5 2" xfId="9866"/>
    <cellStyle name="SAPBEXinputData 6" xfId="5800"/>
    <cellStyle name="SAPBEXinputData 6 2" xfId="9867"/>
    <cellStyle name="SAPBEXinputData 7" xfId="8933"/>
    <cellStyle name="SAPBEXinputData 8" xfId="8934"/>
    <cellStyle name="SAPBEXinputData 9" xfId="8935"/>
    <cellStyle name="SAPBEXItemHeader" xfId="5806"/>
    <cellStyle name="SAPBEXItemHeader 2" xfId="6679"/>
    <cellStyle name="SAPBEXItemHeader 2 2" xfId="11196"/>
    <cellStyle name="SAPBEXItemHeader 3" xfId="6491"/>
    <cellStyle name="SAPBEXItemHeader 3 2" xfId="11008"/>
    <cellStyle name="SAPBEXItemHeader 4" xfId="6269"/>
    <cellStyle name="SAPBEXItemHeader 4 2" xfId="10786"/>
    <cellStyle name="SAPBEXItemHeader 5" xfId="6928"/>
    <cellStyle name="SAPBEXItemHeader 5 2" xfId="11445"/>
    <cellStyle name="SAPBEXItemHeader 6" xfId="7063"/>
    <cellStyle name="SAPBEXItemHeader 6 2" xfId="11580"/>
    <cellStyle name="SAPBEXItemHeader 7" xfId="7279"/>
    <cellStyle name="SAPBEXItemHeader 7 2" xfId="11796"/>
    <cellStyle name="SAPBEXItemHeader 8" xfId="9868"/>
    <cellStyle name="SAPBEXItemHeader 9" xfId="10444"/>
    <cellStyle name="SAPBEXresData" xfId="2361"/>
    <cellStyle name="SAPBEXresData 10" xfId="7062"/>
    <cellStyle name="SAPBEXresData 10 2" xfId="9869"/>
    <cellStyle name="SAPBEXresData 10 3" xfId="11579"/>
    <cellStyle name="SAPBEXresData 11" xfId="7278"/>
    <cellStyle name="SAPBEXresData 11 2" xfId="9870"/>
    <cellStyle name="SAPBEXresData 11 3" xfId="11795"/>
    <cellStyle name="SAPBEXresData 12" xfId="8936"/>
    <cellStyle name="SAPBEXresData 13" xfId="8937"/>
    <cellStyle name="SAPBEXresData 14" xfId="8938"/>
    <cellStyle name="SAPBEXresData 15" xfId="8939"/>
    <cellStyle name="SAPBEXresData 16" xfId="8940"/>
    <cellStyle name="SAPBEXresData 17" xfId="10240"/>
    <cellStyle name="SAPBEXresData 2" xfId="5808"/>
    <cellStyle name="SAPBEXresData 2 10" xfId="8941"/>
    <cellStyle name="SAPBEXresData 2 11" xfId="8942"/>
    <cellStyle name="SAPBEXresData 2 12" xfId="8943"/>
    <cellStyle name="SAPBEXresData 2 13" xfId="10446"/>
    <cellStyle name="SAPBEXresData 2 2" xfId="5809"/>
    <cellStyle name="SAPBEXresData 2 2 10" xfId="8944"/>
    <cellStyle name="SAPBEXresData 2 2 11" xfId="8945"/>
    <cellStyle name="SAPBEXresData 2 2 12" xfId="8946"/>
    <cellStyle name="SAPBEXresData 2 2 13" xfId="10447"/>
    <cellStyle name="SAPBEXresData 2 2 2" xfId="6681"/>
    <cellStyle name="SAPBEXresData 2 2 2 2" xfId="8947"/>
    <cellStyle name="SAPBEXresData 2 2 2 3" xfId="8948"/>
    <cellStyle name="SAPBEXresData 2 2 2 4" xfId="11198"/>
    <cellStyle name="SAPBEXresData 2 2 3" xfId="6494"/>
    <cellStyle name="SAPBEXresData 2 2 3 2" xfId="9871"/>
    <cellStyle name="SAPBEXresData 2 2 3 3" xfId="11011"/>
    <cellStyle name="SAPBEXresData 2 2 4" xfId="6272"/>
    <cellStyle name="SAPBEXresData 2 2 4 2" xfId="9872"/>
    <cellStyle name="SAPBEXresData 2 2 4 3" xfId="10789"/>
    <cellStyle name="SAPBEXresData 2 2 5" xfId="6931"/>
    <cellStyle name="SAPBEXresData 2 2 5 2" xfId="9873"/>
    <cellStyle name="SAPBEXresData 2 2 5 3" xfId="11448"/>
    <cellStyle name="SAPBEXresData 2 2 6" xfId="7060"/>
    <cellStyle name="SAPBEXresData 2 2 6 2" xfId="9874"/>
    <cellStyle name="SAPBEXresData 2 2 6 3" xfId="11577"/>
    <cellStyle name="SAPBEXresData 2 2 7" xfId="7276"/>
    <cellStyle name="SAPBEXresData 2 2 7 2" xfId="9875"/>
    <cellStyle name="SAPBEXresData 2 2 7 3" xfId="11793"/>
    <cellStyle name="SAPBEXresData 2 2 8" xfId="8949"/>
    <cellStyle name="SAPBEXresData 2 2 9" xfId="8950"/>
    <cellStyle name="SAPBEXresData 2 3" xfId="6680"/>
    <cellStyle name="SAPBEXresData 2 3 2" xfId="9876"/>
    <cellStyle name="SAPBEXresData 2 3 3" xfId="11197"/>
    <cellStyle name="SAPBEXresData 2 4" xfId="6493"/>
    <cellStyle name="SAPBEXresData 2 4 2" xfId="9877"/>
    <cellStyle name="SAPBEXresData 2 4 3" xfId="11010"/>
    <cellStyle name="SAPBEXresData 2 5" xfId="6271"/>
    <cellStyle name="SAPBEXresData 2 5 2" xfId="9878"/>
    <cellStyle name="SAPBEXresData 2 5 3" xfId="10788"/>
    <cellStyle name="SAPBEXresData 2 6" xfId="6930"/>
    <cellStyle name="SAPBEXresData 2 6 2" xfId="9879"/>
    <cellStyle name="SAPBEXresData 2 6 3" xfId="11447"/>
    <cellStyle name="SAPBEXresData 2 7" xfId="7061"/>
    <cellStyle name="SAPBEXresData 2 7 2" xfId="9880"/>
    <cellStyle name="SAPBEXresData 2 7 3" xfId="11578"/>
    <cellStyle name="SAPBEXresData 2 8" xfId="7277"/>
    <cellStyle name="SAPBEXresData 2 8 2" xfId="9881"/>
    <cellStyle name="SAPBEXresData 2 8 3" xfId="11794"/>
    <cellStyle name="SAPBEXresData 2 9" xfId="8951"/>
    <cellStyle name="SAPBEXresData 3" xfId="5810"/>
    <cellStyle name="SAPBEXresData 3 2" xfId="6682"/>
    <cellStyle name="SAPBEXresData 3 2 2" xfId="11199"/>
    <cellStyle name="SAPBEXresData 3 3" xfId="6495"/>
    <cellStyle name="SAPBEXresData 3 3 2" xfId="11012"/>
    <cellStyle name="SAPBEXresData 3 4" xfId="6273"/>
    <cellStyle name="SAPBEXresData 3 4 2" xfId="10790"/>
    <cellStyle name="SAPBEXresData 3 5" xfId="6932"/>
    <cellStyle name="SAPBEXresData 3 5 2" xfId="11449"/>
    <cellStyle name="SAPBEXresData 3 6" xfId="7059"/>
    <cellStyle name="SAPBEXresData 3 6 2" xfId="11576"/>
    <cellStyle name="SAPBEXresData 3 7" xfId="7275"/>
    <cellStyle name="SAPBEXresData 3 7 2" xfId="11792"/>
    <cellStyle name="SAPBEXresData 3 8" xfId="9882"/>
    <cellStyle name="SAPBEXresData 3 9" xfId="10448"/>
    <cellStyle name="SAPBEXresData 4" xfId="5811"/>
    <cellStyle name="SAPBEXresData 4 2" xfId="6683"/>
    <cellStyle name="SAPBEXresData 4 2 2" xfId="11200"/>
    <cellStyle name="SAPBEXresData 4 3" xfId="6496"/>
    <cellStyle name="SAPBEXresData 4 3 2" xfId="11013"/>
    <cellStyle name="SAPBEXresData 4 4" xfId="6274"/>
    <cellStyle name="SAPBEXresData 4 4 2" xfId="10791"/>
    <cellStyle name="SAPBEXresData 4 5" xfId="6933"/>
    <cellStyle name="SAPBEXresData 4 5 2" xfId="11450"/>
    <cellStyle name="SAPBEXresData 4 6" xfId="7058"/>
    <cellStyle name="SAPBEXresData 4 6 2" xfId="11575"/>
    <cellStyle name="SAPBEXresData 4 7" xfId="7274"/>
    <cellStyle name="SAPBEXresData 4 7 2" xfId="11791"/>
    <cellStyle name="SAPBEXresData 4 8" xfId="9883"/>
    <cellStyle name="SAPBEXresData 4 9" xfId="10449"/>
    <cellStyle name="SAPBEXresData 5" xfId="5812"/>
    <cellStyle name="SAPBEXresData 5 2" xfId="6684"/>
    <cellStyle name="SAPBEXresData 5 2 2" xfId="11201"/>
    <cellStyle name="SAPBEXresData 5 3" xfId="6497"/>
    <cellStyle name="SAPBEXresData 5 3 2" xfId="11014"/>
    <cellStyle name="SAPBEXresData 5 4" xfId="6275"/>
    <cellStyle name="SAPBEXresData 5 4 2" xfId="10792"/>
    <cellStyle name="SAPBEXresData 5 5" xfId="6934"/>
    <cellStyle name="SAPBEXresData 5 5 2" xfId="11451"/>
    <cellStyle name="SAPBEXresData 5 6" xfId="7057"/>
    <cellStyle name="SAPBEXresData 5 6 2" xfId="11574"/>
    <cellStyle name="SAPBEXresData 5 7" xfId="7273"/>
    <cellStyle name="SAPBEXresData 5 7 2" xfId="11790"/>
    <cellStyle name="SAPBEXresData 5 8" xfId="9884"/>
    <cellStyle name="SAPBEXresData 5 9" xfId="10450"/>
    <cellStyle name="SAPBEXresData 6" xfId="5807"/>
    <cellStyle name="SAPBEXresData 6 2" xfId="9885"/>
    <cellStyle name="SAPBEXresData 6 3" xfId="10445"/>
    <cellStyle name="SAPBEXresData 7" xfId="6492"/>
    <cellStyle name="SAPBEXresData 7 2" xfId="9886"/>
    <cellStyle name="SAPBEXresData 7 3" xfId="11009"/>
    <cellStyle name="SAPBEXresData 8" xfId="6270"/>
    <cellStyle name="SAPBEXresData 8 2" xfId="9887"/>
    <cellStyle name="SAPBEXresData 8 3" xfId="10787"/>
    <cellStyle name="SAPBEXresData 9" xfId="6929"/>
    <cellStyle name="SAPBEXresData 9 2" xfId="9888"/>
    <cellStyle name="SAPBEXresData 9 3" xfId="11446"/>
    <cellStyle name="SAPBEXresDataEmph" xfId="2414"/>
    <cellStyle name="SAPBEXresDataEmph 10" xfId="8952"/>
    <cellStyle name="SAPBEXresDataEmph 11" xfId="8953"/>
    <cellStyle name="SAPBEXresDataEmph 12" xfId="8954"/>
    <cellStyle name="SAPBEXresDataEmph 13" xfId="8955"/>
    <cellStyle name="SAPBEXresDataEmph 14" xfId="8956"/>
    <cellStyle name="SAPBEXresDataEmph 15" xfId="8957"/>
    <cellStyle name="SAPBEXresDataEmph 16" xfId="8958"/>
    <cellStyle name="SAPBEXresDataEmph 17" xfId="10241"/>
    <cellStyle name="SAPBEXresDataEmph 2" xfId="5814"/>
    <cellStyle name="SAPBEXresDataEmph 2 10" xfId="8959"/>
    <cellStyle name="SAPBEXresDataEmph 2 11" xfId="8960"/>
    <cellStyle name="SAPBEXresDataEmph 2 12" xfId="8961"/>
    <cellStyle name="SAPBEXresDataEmph 2 13" xfId="10452"/>
    <cellStyle name="SAPBEXresDataEmph 2 2" xfId="5815"/>
    <cellStyle name="SAPBEXresDataEmph 2 2 10" xfId="8962"/>
    <cellStyle name="SAPBEXresDataEmph 2 2 11" xfId="8963"/>
    <cellStyle name="SAPBEXresDataEmph 2 2 12" xfId="8964"/>
    <cellStyle name="SAPBEXresDataEmph 2 2 13" xfId="10453"/>
    <cellStyle name="SAPBEXresDataEmph 2 2 2" xfId="5994"/>
    <cellStyle name="SAPBEXresDataEmph 2 2 2 2" xfId="8965"/>
    <cellStyle name="SAPBEXresDataEmph 2 2 2 3" xfId="8966"/>
    <cellStyle name="SAPBEXresDataEmph 2 2 3" xfId="8967"/>
    <cellStyle name="SAPBEXresDataEmph 2 2 4" xfId="8968"/>
    <cellStyle name="SAPBEXresDataEmph 2 2 5" xfId="8969"/>
    <cellStyle name="SAPBEXresDataEmph 2 2 6" xfId="8970"/>
    <cellStyle name="SAPBEXresDataEmph 2 2 7" xfId="8971"/>
    <cellStyle name="SAPBEXresDataEmph 2 2 8" xfId="8972"/>
    <cellStyle name="SAPBEXresDataEmph 2 2 9" xfId="8973"/>
    <cellStyle name="SAPBEXresDataEmph 2 3" xfId="6685"/>
    <cellStyle name="SAPBEXresDataEmph 2 3 2" xfId="9889"/>
    <cellStyle name="SAPBEXresDataEmph 2 3 3" xfId="11202"/>
    <cellStyle name="SAPBEXresDataEmph 2 4" xfId="6499"/>
    <cellStyle name="SAPBEXresDataEmph 2 4 2" xfId="9890"/>
    <cellStyle name="SAPBEXresDataEmph 2 4 3" xfId="11016"/>
    <cellStyle name="SAPBEXresDataEmph 2 5" xfId="6276"/>
    <cellStyle name="SAPBEXresDataEmph 2 5 2" xfId="9891"/>
    <cellStyle name="SAPBEXresDataEmph 2 5 3" xfId="10793"/>
    <cellStyle name="SAPBEXresDataEmph 2 6" xfId="6935"/>
    <cellStyle name="SAPBEXresDataEmph 2 6 2" xfId="9892"/>
    <cellStyle name="SAPBEXresDataEmph 2 6 3" xfId="11452"/>
    <cellStyle name="SAPBEXresDataEmph 2 7" xfId="7056"/>
    <cellStyle name="SAPBEXresDataEmph 2 7 2" xfId="9893"/>
    <cellStyle name="SAPBEXresDataEmph 2 7 3" xfId="11573"/>
    <cellStyle name="SAPBEXresDataEmph 2 8" xfId="7272"/>
    <cellStyle name="SAPBEXresDataEmph 2 8 2" xfId="9894"/>
    <cellStyle name="SAPBEXresDataEmph 2 8 3" xfId="11789"/>
    <cellStyle name="SAPBEXresDataEmph 2 9" xfId="8974"/>
    <cellStyle name="SAPBEXresDataEmph 3" xfId="5816"/>
    <cellStyle name="SAPBEXresDataEmph 3 2" xfId="5995"/>
    <cellStyle name="SAPBEXresDataEmph 3 3" xfId="9895"/>
    <cellStyle name="SAPBEXresDataEmph 3 4" xfId="10454"/>
    <cellStyle name="SAPBEXresDataEmph 4" xfId="5817"/>
    <cellStyle name="SAPBEXresDataEmph 4 2" xfId="5996"/>
    <cellStyle name="SAPBEXresDataEmph 4 3" xfId="9896"/>
    <cellStyle name="SAPBEXresDataEmph 4 4" xfId="10455"/>
    <cellStyle name="SAPBEXresDataEmph 5" xfId="5818"/>
    <cellStyle name="SAPBEXresDataEmph 5 2" xfId="5997"/>
    <cellStyle name="SAPBEXresDataEmph 5 3" xfId="9897"/>
    <cellStyle name="SAPBEXresDataEmph 5 4" xfId="10456"/>
    <cellStyle name="SAPBEXresDataEmph 6" xfId="5813"/>
    <cellStyle name="SAPBEXresDataEmph 6 2" xfId="9898"/>
    <cellStyle name="SAPBEXresDataEmph 6 3" xfId="10451"/>
    <cellStyle name="SAPBEXresDataEmph 7" xfId="5993"/>
    <cellStyle name="SAPBEXresDataEmph 7 2" xfId="9899"/>
    <cellStyle name="SAPBEXresDataEmph 8" xfId="8975"/>
    <cellStyle name="SAPBEXresDataEmph 9" xfId="8976"/>
    <cellStyle name="SAPBEXresItem" xfId="2118"/>
    <cellStyle name="SAPBEXresItem 10" xfId="7055"/>
    <cellStyle name="SAPBEXresItem 10 2" xfId="9900"/>
    <cellStyle name="SAPBEXresItem 10 3" xfId="11572"/>
    <cellStyle name="SAPBEXresItem 11" xfId="7271"/>
    <cellStyle name="SAPBEXresItem 11 2" xfId="9901"/>
    <cellStyle name="SAPBEXresItem 11 3" xfId="11788"/>
    <cellStyle name="SAPBEXresItem 12" xfId="8977"/>
    <cellStyle name="SAPBEXresItem 13" xfId="8978"/>
    <cellStyle name="SAPBEXresItem 14" xfId="8979"/>
    <cellStyle name="SAPBEXresItem 15" xfId="8980"/>
    <cellStyle name="SAPBEXresItem 16" xfId="8981"/>
    <cellStyle name="SAPBEXresItem 17" xfId="10242"/>
    <cellStyle name="SAPBEXresItem 2" xfId="5820"/>
    <cellStyle name="SAPBEXresItem 2 10" xfId="8982"/>
    <cellStyle name="SAPBEXresItem 2 11" xfId="8983"/>
    <cellStyle name="SAPBEXresItem 2 12" xfId="8984"/>
    <cellStyle name="SAPBEXresItem 2 13" xfId="10458"/>
    <cellStyle name="SAPBEXresItem 2 2" xfId="5821"/>
    <cellStyle name="SAPBEXresItem 2 2 10" xfId="8985"/>
    <cellStyle name="SAPBEXresItem 2 2 11" xfId="8986"/>
    <cellStyle name="SAPBEXresItem 2 2 12" xfId="8987"/>
    <cellStyle name="SAPBEXresItem 2 2 13" xfId="10459"/>
    <cellStyle name="SAPBEXresItem 2 2 2" xfId="6687"/>
    <cellStyle name="SAPBEXresItem 2 2 2 2" xfId="8988"/>
    <cellStyle name="SAPBEXresItem 2 2 2 3" xfId="8989"/>
    <cellStyle name="SAPBEXresItem 2 2 2 4" xfId="11204"/>
    <cellStyle name="SAPBEXresItem 2 2 3" xfId="6504"/>
    <cellStyle name="SAPBEXresItem 2 2 3 2" xfId="9902"/>
    <cellStyle name="SAPBEXresItem 2 2 3 3" xfId="11021"/>
    <cellStyle name="SAPBEXresItem 2 2 4" xfId="6279"/>
    <cellStyle name="SAPBEXresItem 2 2 4 2" xfId="9903"/>
    <cellStyle name="SAPBEXresItem 2 2 4 3" xfId="10796"/>
    <cellStyle name="SAPBEXresItem 2 2 5" xfId="6938"/>
    <cellStyle name="SAPBEXresItem 2 2 5 2" xfId="9904"/>
    <cellStyle name="SAPBEXresItem 2 2 5 3" xfId="11455"/>
    <cellStyle name="SAPBEXresItem 2 2 6" xfId="7053"/>
    <cellStyle name="SAPBEXresItem 2 2 6 2" xfId="9905"/>
    <cellStyle name="SAPBEXresItem 2 2 6 3" xfId="11570"/>
    <cellStyle name="SAPBEXresItem 2 2 7" xfId="7269"/>
    <cellStyle name="SAPBEXresItem 2 2 7 2" xfId="9906"/>
    <cellStyle name="SAPBEXresItem 2 2 7 3" xfId="11786"/>
    <cellStyle name="SAPBEXresItem 2 2 8" xfId="8990"/>
    <cellStyle name="SAPBEXresItem 2 2 9" xfId="8991"/>
    <cellStyle name="SAPBEXresItem 2 3" xfId="6686"/>
    <cellStyle name="SAPBEXresItem 2 3 2" xfId="9907"/>
    <cellStyle name="SAPBEXresItem 2 3 3" xfId="11203"/>
    <cellStyle name="SAPBEXresItem 2 4" xfId="6503"/>
    <cellStyle name="SAPBEXresItem 2 4 2" xfId="9908"/>
    <cellStyle name="SAPBEXresItem 2 4 3" xfId="11020"/>
    <cellStyle name="SAPBEXresItem 2 5" xfId="6278"/>
    <cellStyle name="SAPBEXresItem 2 5 2" xfId="9909"/>
    <cellStyle name="SAPBEXresItem 2 5 3" xfId="10795"/>
    <cellStyle name="SAPBEXresItem 2 6" xfId="6937"/>
    <cellStyle name="SAPBEXresItem 2 6 2" xfId="9910"/>
    <cellStyle name="SAPBEXresItem 2 6 3" xfId="11454"/>
    <cellStyle name="SAPBEXresItem 2 7" xfId="7054"/>
    <cellStyle name="SAPBEXresItem 2 7 2" xfId="9911"/>
    <cellStyle name="SAPBEXresItem 2 7 3" xfId="11571"/>
    <cellStyle name="SAPBEXresItem 2 8" xfId="7270"/>
    <cellStyle name="SAPBEXresItem 2 8 2" xfId="9912"/>
    <cellStyle name="SAPBEXresItem 2 8 3" xfId="11787"/>
    <cellStyle name="SAPBEXresItem 2 9" xfId="8992"/>
    <cellStyle name="SAPBEXresItem 3" xfId="5822"/>
    <cellStyle name="SAPBEXresItem 3 2" xfId="6688"/>
    <cellStyle name="SAPBEXresItem 3 2 2" xfId="11205"/>
    <cellStyle name="SAPBEXresItem 3 3" xfId="6505"/>
    <cellStyle name="SAPBEXresItem 3 3 2" xfId="11022"/>
    <cellStyle name="SAPBEXresItem 3 4" xfId="6280"/>
    <cellStyle name="SAPBEXresItem 3 4 2" xfId="10797"/>
    <cellStyle name="SAPBEXresItem 3 5" xfId="6939"/>
    <cellStyle name="SAPBEXresItem 3 5 2" xfId="11456"/>
    <cellStyle name="SAPBEXresItem 3 6" xfId="7052"/>
    <cellStyle name="SAPBEXresItem 3 6 2" xfId="11569"/>
    <cellStyle name="SAPBEXresItem 3 7" xfId="7268"/>
    <cellStyle name="SAPBEXresItem 3 7 2" xfId="11785"/>
    <cellStyle name="SAPBEXresItem 3 8" xfId="9913"/>
    <cellStyle name="SAPBEXresItem 3 9" xfId="10460"/>
    <cellStyle name="SAPBEXresItem 4" xfId="5823"/>
    <cellStyle name="SAPBEXresItem 4 2" xfId="6689"/>
    <cellStyle name="SAPBEXresItem 4 2 2" xfId="11206"/>
    <cellStyle name="SAPBEXresItem 4 3" xfId="6506"/>
    <cellStyle name="SAPBEXresItem 4 3 2" xfId="11023"/>
    <cellStyle name="SAPBEXresItem 4 4" xfId="6281"/>
    <cellStyle name="SAPBEXresItem 4 4 2" xfId="10798"/>
    <cellStyle name="SAPBEXresItem 4 5" xfId="6940"/>
    <cellStyle name="SAPBEXresItem 4 5 2" xfId="11457"/>
    <cellStyle name="SAPBEXresItem 4 6" xfId="7051"/>
    <cellStyle name="SAPBEXresItem 4 6 2" xfId="11568"/>
    <cellStyle name="SAPBEXresItem 4 7" xfId="7267"/>
    <cellStyle name="SAPBEXresItem 4 7 2" xfId="11784"/>
    <cellStyle name="SAPBEXresItem 4 8" xfId="9914"/>
    <cellStyle name="SAPBEXresItem 4 9" xfId="10461"/>
    <cellStyle name="SAPBEXresItem 5" xfId="5824"/>
    <cellStyle name="SAPBEXresItem 5 2" xfId="6690"/>
    <cellStyle name="SAPBEXresItem 5 2 2" xfId="11207"/>
    <cellStyle name="SAPBEXresItem 5 3" xfId="6507"/>
    <cellStyle name="SAPBEXresItem 5 3 2" xfId="11024"/>
    <cellStyle name="SAPBEXresItem 5 4" xfId="6282"/>
    <cellStyle name="SAPBEXresItem 5 4 2" xfId="10799"/>
    <cellStyle name="SAPBEXresItem 5 5" xfId="6941"/>
    <cellStyle name="SAPBEXresItem 5 5 2" xfId="11458"/>
    <cellStyle name="SAPBEXresItem 5 6" xfId="7050"/>
    <cellStyle name="SAPBEXresItem 5 6 2" xfId="11567"/>
    <cellStyle name="SAPBEXresItem 5 7" xfId="7266"/>
    <cellStyle name="SAPBEXresItem 5 7 2" xfId="11783"/>
    <cellStyle name="SAPBEXresItem 5 8" xfId="9915"/>
    <cellStyle name="SAPBEXresItem 5 9" xfId="10462"/>
    <cellStyle name="SAPBEXresItem 6" xfId="5819"/>
    <cellStyle name="SAPBEXresItem 6 2" xfId="9916"/>
    <cellStyle name="SAPBEXresItem 6 3" xfId="10457"/>
    <cellStyle name="SAPBEXresItem 7" xfId="6502"/>
    <cellStyle name="SAPBEXresItem 7 2" xfId="9917"/>
    <cellStyle name="SAPBEXresItem 7 3" xfId="11019"/>
    <cellStyle name="SAPBEXresItem 8" xfId="6277"/>
    <cellStyle name="SAPBEXresItem 8 2" xfId="9918"/>
    <cellStyle name="SAPBEXresItem 8 3" xfId="10794"/>
    <cellStyle name="SAPBEXresItem 9" xfId="6936"/>
    <cellStyle name="SAPBEXresItem 9 2" xfId="9919"/>
    <cellStyle name="SAPBEXresItem 9 3" xfId="11453"/>
    <cellStyle name="SAPBEXresItemX" xfId="2030"/>
    <cellStyle name="SAPBEXresItemX 10" xfId="7049"/>
    <cellStyle name="SAPBEXresItemX 10 2" xfId="9920"/>
    <cellStyle name="SAPBEXresItemX 10 3" xfId="11566"/>
    <cellStyle name="SAPBEXresItemX 11" xfId="7265"/>
    <cellStyle name="SAPBEXresItemX 11 2" xfId="9921"/>
    <cellStyle name="SAPBEXresItemX 11 3" xfId="11782"/>
    <cellStyle name="SAPBEXresItemX 12" xfId="8993"/>
    <cellStyle name="SAPBEXresItemX 13" xfId="8994"/>
    <cellStyle name="SAPBEXresItemX 14" xfId="8995"/>
    <cellStyle name="SAPBEXresItemX 15" xfId="8996"/>
    <cellStyle name="SAPBEXresItemX 16" xfId="8997"/>
    <cellStyle name="SAPBEXresItemX 17" xfId="10243"/>
    <cellStyle name="SAPBEXresItemX 2" xfId="5826"/>
    <cellStyle name="SAPBEXresItemX 2 10" xfId="8998"/>
    <cellStyle name="SAPBEXresItemX 2 11" xfId="8999"/>
    <cellStyle name="SAPBEXresItemX 2 12" xfId="9000"/>
    <cellStyle name="SAPBEXresItemX 2 13" xfId="10464"/>
    <cellStyle name="SAPBEXresItemX 2 2" xfId="5827"/>
    <cellStyle name="SAPBEXresItemX 2 2 10" xfId="9001"/>
    <cellStyle name="SAPBEXresItemX 2 2 11" xfId="9002"/>
    <cellStyle name="SAPBEXresItemX 2 2 12" xfId="9003"/>
    <cellStyle name="SAPBEXresItemX 2 2 13" xfId="10465"/>
    <cellStyle name="SAPBEXresItemX 2 2 2" xfId="6692"/>
    <cellStyle name="SAPBEXresItemX 2 2 2 2" xfId="9004"/>
    <cellStyle name="SAPBEXresItemX 2 2 2 3" xfId="9005"/>
    <cellStyle name="SAPBEXresItemX 2 2 2 4" xfId="11209"/>
    <cellStyle name="SAPBEXresItemX 2 2 3" xfId="6510"/>
    <cellStyle name="SAPBEXresItemX 2 2 3 2" xfId="9922"/>
    <cellStyle name="SAPBEXresItemX 2 2 3 3" xfId="11027"/>
    <cellStyle name="SAPBEXresItemX 2 2 4" xfId="6285"/>
    <cellStyle name="SAPBEXresItemX 2 2 4 2" xfId="9923"/>
    <cellStyle name="SAPBEXresItemX 2 2 4 3" xfId="10802"/>
    <cellStyle name="SAPBEXresItemX 2 2 5" xfId="6944"/>
    <cellStyle name="SAPBEXresItemX 2 2 5 2" xfId="9924"/>
    <cellStyle name="SAPBEXresItemX 2 2 5 3" xfId="11461"/>
    <cellStyle name="SAPBEXresItemX 2 2 6" xfId="7047"/>
    <cellStyle name="SAPBEXresItemX 2 2 6 2" xfId="9925"/>
    <cellStyle name="SAPBEXresItemX 2 2 6 3" xfId="11564"/>
    <cellStyle name="SAPBEXresItemX 2 2 7" xfId="7263"/>
    <cellStyle name="SAPBEXresItemX 2 2 7 2" xfId="9926"/>
    <cellStyle name="SAPBEXresItemX 2 2 7 3" xfId="11780"/>
    <cellStyle name="SAPBEXresItemX 2 2 8" xfId="9006"/>
    <cellStyle name="SAPBEXresItemX 2 2 9" xfId="9007"/>
    <cellStyle name="SAPBEXresItemX 2 3" xfId="6691"/>
    <cellStyle name="SAPBEXresItemX 2 3 2" xfId="9927"/>
    <cellStyle name="SAPBEXresItemX 2 3 3" xfId="11208"/>
    <cellStyle name="SAPBEXresItemX 2 4" xfId="6509"/>
    <cellStyle name="SAPBEXresItemX 2 4 2" xfId="9928"/>
    <cellStyle name="SAPBEXresItemX 2 4 3" xfId="11026"/>
    <cellStyle name="SAPBEXresItemX 2 5" xfId="6284"/>
    <cellStyle name="SAPBEXresItemX 2 5 2" xfId="9929"/>
    <cellStyle name="SAPBEXresItemX 2 5 3" xfId="10801"/>
    <cellStyle name="SAPBEXresItemX 2 6" xfId="6943"/>
    <cellStyle name="SAPBEXresItemX 2 6 2" xfId="9930"/>
    <cellStyle name="SAPBEXresItemX 2 6 3" xfId="11460"/>
    <cellStyle name="SAPBEXresItemX 2 7" xfId="7048"/>
    <cellStyle name="SAPBEXresItemX 2 7 2" xfId="9931"/>
    <cellStyle name="SAPBEXresItemX 2 7 3" xfId="11565"/>
    <cellStyle name="SAPBEXresItemX 2 8" xfId="7264"/>
    <cellStyle name="SAPBEXresItemX 2 8 2" xfId="9932"/>
    <cellStyle name="SAPBEXresItemX 2 8 3" xfId="11781"/>
    <cellStyle name="SAPBEXresItemX 2 9" xfId="9008"/>
    <cellStyle name="SAPBEXresItemX 3" xfId="5828"/>
    <cellStyle name="SAPBEXresItemX 3 2" xfId="6693"/>
    <cellStyle name="SAPBEXresItemX 3 2 2" xfId="11210"/>
    <cellStyle name="SAPBEXresItemX 3 3" xfId="6511"/>
    <cellStyle name="SAPBEXresItemX 3 3 2" xfId="11028"/>
    <cellStyle name="SAPBEXresItemX 3 4" xfId="6286"/>
    <cellStyle name="SAPBEXresItemX 3 4 2" xfId="10803"/>
    <cellStyle name="SAPBEXresItemX 3 5" xfId="6945"/>
    <cellStyle name="SAPBEXresItemX 3 5 2" xfId="11462"/>
    <cellStyle name="SAPBEXresItemX 3 6" xfId="7046"/>
    <cellStyle name="SAPBEXresItemX 3 6 2" xfId="11563"/>
    <cellStyle name="SAPBEXresItemX 3 7" xfId="7262"/>
    <cellStyle name="SAPBEXresItemX 3 7 2" xfId="11779"/>
    <cellStyle name="SAPBEXresItemX 3 8" xfId="9933"/>
    <cellStyle name="SAPBEXresItemX 3 9" xfId="10466"/>
    <cellStyle name="SAPBEXresItemX 4" xfId="5829"/>
    <cellStyle name="SAPBEXresItemX 4 2" xfId="6694"/>
    <cellStyle name="SAPBEXresItemX 4 2 2" xfId="11211"/>
    <cellStyle name="SAPBEXresItemX 4 3" xfId="6512"/>
    <cellStyle name="SAPBEXresItemX 4 3 2" xfId="11029"/>
    <cellStyle name="SAPBEXresItemX 4 4" xfId="6287"/>
    <cellStyle name="SAPBEXresItemX 4 4 2" xfId="10804"/>
    <cellStyle name="SAPBEXresItemX 4 5" xfId="6946"/>
    <cellStyle name="SAPBEXresItemX 4 5 2" xfId="11463"/>
    <cellStyle name="SAPBEXresItemX 4 6" xfId="7045"/>
    <cellStyle name="SAPBEXresItemX 4 6 2" xfId="11562"/>
    <cellStyle name="SAPBEXresItemX 4 7" xfId="7261"/>
    <cellStyle name="SAPBEXresItemX 4 7 2" xfId="11778"/>
    <cellStyle name="SAPBEXresItemX 4 8" xfId="9934"/>
    <cellStyle name="SAPBEXresItemX 4 9" xfId="10467"/>
    <cellStyle name="SAPBEXresItemX 5" xfId="5830"/>
    <cellStyle name="SAPBEXresItemX 5 2" xfId="6695"/>
    <cellStyle name="SAPBEXresItemX 5 2 2" xfId="11212"/>
    <cellStyle name="SAPBEXresItemX 5 3" xfId="6513"/>
    <cellStyle name="SAPBEXresItemX 5 3 2" xfId="11030"/>
    <cellStyle name="SAPBEXresItemX 5 4" xfId="6288"/>
    <cellStyle name="SAPBEXresItemX 5 4 2" xfId="10805"/>
    <cellStyle name="SAPBEXresItemX 5 5" xfId="6947"/>
    <cellStyle name="SAPBEXresItemX 5 5 2" xfId="11464"/>
    <cellStyle name="SAPBEXresItemX 5 6" xfId="7044"/>
    <cellStyle name="SAPBEXresItemX 5 6 2" xfId="11561"/>
    <cellStyle name="SAPBEXresItemX 5 7" xfId="7260"/>
    <cellStyle name="SAPBEXresItemX 5 7 2" xfId="11777"/>
    <cellStyle name="SAPBEXresItemX 5 8" xfId="9935"/>
    <cellStyle name="SAPBEXresItemX 5 9" xfId="10468"/>
    <cellStyle name="SAPBEXresItemX 6" xfId="5825"/>
    <cellStyle name="SAPBEXresItemX 6 2" xfId="9936"/>
    <cellStyle name="SAPBEXresItemX 6 3" xfId="10463"/>
    <cellStyle name="SAPBEXresItemX 7" xfId="6508"/>
    <cellStyle name="SAPBEXresItemX 7 2" xfId="9937"/>
    <cellStyle name="SAPBEXresItemX 7 3" xfId="11025"/>
    <cellStyle name="SAPBEXresItemX 8" xfId="6283"/>
    <cellStyle name="SAPBEXresItemX 8 2" xfId="9938"/>
    <cellStyle name="SAPBEXresItemX 8 3" xfId="10800"/>
    <cellStyle name="SAPBEXresItemX 9" xfId="6942"/>
    <cellStyle name="SAPBEXresItemX 9 2" xfId="9939"/>
    <cellStyle name="SAPBEXresItemX 9 3" xfId="11459"/>
    <cellStyle name="SAPBEXstdData" xfId="2360"/>
    <cellStyle name="SAPBEXstdData 10" xfId="7043"/>
    <cellStyle name="SAPBEXstdData 10 2" xfId="9940"/>
    <cellStyle name="SAPBEXstdData 10 3" xfId="11560"/>
    <cellStyle name="SAPBEXstdData 11" xfId="7259"/>
    <cellStyle name="SAPBEXstdData 11 2" xfId="9941"/>
    <cellStyle name="SAPBEXstdData 11 3" xfId="11776"/>
    <cellStyle name="SAPBEXstdData 12" xfId="9009"/>
    <cellStyle name="SAPBEXstdData 13" xfId="9010"/>
    <cellStyle name="SAPBEXstdData 14" xfId="9011"/>
    <cellStyle name="SAPBEXstdData 15" xfId="9012"/>
    <cellStyle name="SAPBEXstdData 16" xfId="9013"/>
    <cellStyle name="SAPBEXstdData 17" xfId="10244"/>
    <cellStyle name="SAPBEXstdData 2" xfId="5832"/>
    <cellStyle name="SAPBEXstdData 2 10" xfId="9014"/>
    <cellStyle name="SAPBEXstdData 2 11" xfId="9015"/>
    <cellStyle name="SAPBEXstdData 2 12" xfId="9016"/>
    <cellStyle name="SAPBEXstdData 2 13" xfId="10470"/>
    <cellStyle name="SAPBEXstdData 2 2" xfId="5833"/>
    <cellStyle name="SAPBEXstdData 2 2 10" xfId="9017"/>
    <cellStyle name="SAPBEXstdData 2 2 11" xfId="9018"/>
    <cellStyle name="SAPBEXstdData 2 2 12" xfId="9019"/>
    <cellStyle name="SAPBEXstdData 2 2 13" xfId="10471"/>
    <cellStyle name="SAPBEXstdData 2 2 2" xfId="6697"/>
    <cellStyle name="SAPBEXstdData 2 2 2 2" xfId="9020"/>
    <cellStyle name="SAPBEXstdData 2 2 2 3" xfId="9021"/>
    <cellStyle name="SAPBEXstdData 2 2 2 4" xfId="11214"/>
    <cellStyle name="SAPBEXstdData 2 2 3" xfId="6516"/>
    <cellStyle name="SAPBEXstdData 2 2 3 2" xfId="9942"/>
    <cellStyle name="SAPBEXstdData 2 2 3 3" xfId="11033"/>
    <cellStyle name="SAPBEXstdData 2 2 4" xfId="6291"/>
    <cellStyle name="SAPBEXstdData 2 2 4 2" xfId="9943"/>
    <cellStyle name="SAPBEXstdData 2 2 4 3" xfId="10808"/>
    <cellStyle name="SAPBEXstdData 2 2 5" xfId="6950"/>
    <cellStyle name="SAPBEXstdData 2 2 5 2" xfId="9944"/>
    <cellStyle name="SAPBEXstdData 2 2 5 3" xfId="11467"/>
    <cellStyle name="SAPBEXstdData 2 2 6" xfId="7041"/>
    <cellStyle name="SAPBEXstdData 2 2 6 2" xfId="9945"/>
    <cellStyle name="SAPBEXstdData 2 2 6 3" xfId="11558"/>
    <cellStyle name="SAPBEXstdData 2 2 7" xfId="7257"/>
    <cellStyle name="SAPBEXstdData 2 2 7 2" xfId="9946"/>
    <cellStyle name="SAPBEXstdData 2 2 7 3" xfId="11774"/>
    <cellStyle name="SAPBEXstdData 2 2 8" xfId="9022"/>
    <cellStyle name="SAPBEXstdData 2 2 9" xfId="9023"/>
    <cellStyle name="SAPBEXstdData 2 3" xfId="6696"/>
    <cellStyle name="SAPBEXstdData 2 3 2" xfId="9947"/>
    <cellStyle name="SAPBEXstdData 2 3 3" xfId="11213"/>
    <cellStyle name="SAPBEXstdData 2 4" xfId="6515"/>
    <cellStyle name="SAPBEXstdData 2 4 2" xfId="9948"/>
    <cellStyle name="SAPBEXstdData 2 4 3" xfId="11032"/>
    <cellStyle name="SAPBEXstdData 2 5" xfId="6290"/>
    <cellStyle name="SAPBEXstdData 2 5 2" xfId="9949"/>
    <cellStyle name="SAPBEXstdData 2 5 3" xfId="10807"/>
    <cellStyle name="SAPBEXstdData 2 6" xfId="6949"/>
    <cellStyle name="SAPBEXstdData 2 6 2" xfId="9950"/>
    <cellStyle name="SAPBEXstdData 2 6 3" xfId="11466"/>
    <cellStyle name="SAPBEXstdData 2 7" xfId="7042"/>
    <cellStyle name="SAPBEXstdData 2 7 2" xfId="9951"/>
    <cellStyle name="SAPBEXstdData 2 7 3" xfId="11559"/>
    <cellStyle name="SAPBEXstdData 2 8" xfId="7258"/>
    <cellStyle name="SAPBEXstdData 2 8 2" xfId="9952"/>
    <cellStyle name="SAPBEXstdData 2 8 3" xfId="11775"/>
    <cellStyle name="SAPBEXstdData 2 9" xfId="9024"/>
    <cellStyle name="SAPBEXstdData 3" xfId="5834"/>
    <cellStyle name="SAPBEXstdData 3 2" xfId="6698"/>
    <cellStyle name="SAPBEXstdData 3 2 2" xfId="11215"/>
    <cellStyle name="SAPBEXstdData 3 3" xfId="6517"/>
    <cellStyle name="SAPBEXstdData 3 3 2" xfId="11034"/>
    <cellStyle name="SAPBEXstdData 3 4" xfId="6292"/>
    <cellStyle name="SAPBEXstdData 3 4 2" xfId="10809"/>
    <cellStyle name="SAPBEXstdData 3 5" xfId="6951"/>
    <cellStyle name="SAPBEXstdData 3 5 2" xfId="11468"/>
    <cellStyle name="SAPBEXstdData 3 6" xfId="7040"/>
    <cellStyle name="SAPBEXstdData 3 6 2" xfId="11557"/>
    <cellStyle name="SAPBEXstdData 3 7" xfId="7256"/>
    <cellStyle name="SAPBEXstdData 3 7 2" xfId="11773"/>
    <cellStyle name="SAPBEXstdData 3 8" xfId="9953"/>
    <cellStyle name="SAPBEXstdData 3 9" xfId="10472"/>
    <cellStyle name="SAPBEXstdData 4" xfId="5835"/>
    <cellStyle name="SAPBEXstdData 4 2" xfId="6699"/>
    <cellStyle name="SAPBEXstdData 4 2 2" xfId="11216"/>
    <cellStyle name="SAPBEXstdData 4 3" xfId="6518"/>
    <cellStyle name="SAPBEXstdData 4 3 2" xfId="11035"/>
    <cellStyle name="SAPBEXstdData 4 4" xfId="6293"/>
    <cellStyle name="SAPBEXstdData 4 4 2" xfId="10810"/>
    <cellStyle name="SAPBEXstdData 4 5" xfId="6952"/>
    <cellStyle name="SAPBEXstdData 4 5 2" xfId="11469"/>
    <cellStyle name="SAPBEXstdData 4 6" xfId="7039"/>
    <cellStyle name="SAPBEXstdData 4 6 2" xfId="11556"/>
    <cellStyle name="SAPBEXstdData 4 7" xfId="7255"/>
    <cellStyle name="SAPBEXstdData 4 7 2" xfId="11772"/>
    <cellStyle name="SAPBEXstdData 4 8" xfId="9954"/>
    <cellStyle name="SAPBEXstdData 4 9" xfId="10473"/>
    <cellStyle name="SAPBEXstdData 5" xfId="5836"/>
    <cellStyle name="SAPBEXstdData 5 2" xfId="6700"/>
    <cellStyle name="SAPBEXstdData 5 2 2" xfId="11217"/>
    <cellStyle name="SAPBEXstdData 5 3" xfId="6519"/>
    <cellStyle name="SAPBEXstdData 5 3 2" xfId="11036"/>
    <cellStyle name="SAPBEXstdData 5 4" xfId="6294"/>
    <cellStyle name="SAPBEXstdData 5 4 2" xfId="10811"/>
    <cellStyle name="SAPBEXstdData 5 5" xfId="6953"/>
    <cellStyle name="SAPBEXstdData 5 5 2" xfId="11470"/>
    <cellStyle name="SAPBEXstdData 5 6" xfId="7038"/>
    <cellStyle name="SAPBEXstdData 5 6 2" xfId="11555"/>
    <cellStyle name="SAPBEXstdData 5 7" xfId="7254"/>
    <cellStyle name="SAPBEXstdData 5 7 2" xfId="11771"/>
    <cellStyle name="SAPBEXstdData 5 8" xfId="9955"/>
    <cellStyle name="SAPBEXstdData 5 9" xfId="10474"/>
    <cellStyle name="SAPBEXstdData 6" xfId="5831"/>
    <cellStyle name="SAPBEXstdData 6 2" xfId="9956"/>
    <cellStyle name="SAPBEXstdData 6 3" xfId="10469"/>
    <cellStyle name="SAPBEXstdData 7" xfId="6514"/>
    <cellStyle name="SAPBEXstdData 7 2" xfId="9957"/>
    <cellStyle name="SAPBEXstdData 7 3" xfId="11031"/>
    <cellStyle name="SAPBEXstdData 8" xfId="6289"/>
    <cellStyle name="SAPBEXstdData 8 2" xfId="9958"/>
    <cellStyle name="SAPBEXstdData 8 3" xfId="10806"/>
    <cellStyle name="SAPBEXstdData 9" xfId="6948"/>
    <cellStyle name="SAPBEXstdData 9 2" xfId="9959"/>
    <cellStyle name="SAPBEXstdData 9 3" xfId="11465"/>
    <cellStyle name="SAPBEXstdDataEmph" xfId="2413"/>
    <cellStyle name="SAPBEXstdDataEmph 10" xfId="7037"/>
    <cellStyle name="SAPBEXstdDataEmph 10 2" xfId="9960"/>
    <cellStyle name="SAPBEXstdDataEmph 10 3" xfId="11554"/>
    <cellStyle name="SAPBEXstdDataEmph 11" xfId="7253"/>
    <cellStyle name="SAPBEXstdDataEmph 11 2" xfId="9961"/>
    <cellStyle name="SAPBEXstdDataEmph 11 3" xfId="11770"/>
    <cellStyle name="SAPBEXstdDataEmph 12" xfId="9025"/>
    <cellStyle name="SAPBEXstdDataEmph 13" xfId="9026"/>
    <cellStyle name="SAPBEXstdDataEmph 14" xfId="9027"/>
    <cellStyle name="SAPBEXstdDataEmph 15" xfId="9028"/>
    <cellStyle name="SAPBEXstdDataEmph 16" xfId="9029"/>
    <cellStyle name="SAPBEXstdDataEmph 17" xfId="10245"/>
    <cellStyle name="SAPBEXstdDataEmph 2" xfId="5838"/>
    <cellStyle name="SAPBEXstdDataEmph 2 10" xfId="9030"/>
    <cellStyle name="SAPBEXstdDataEmph 2 11" xfId="9031"/>
    <cellStyle name="SAPBEXstdDataEmph 2 12" xfId="9032"/>
    <cellStyle name="SAPBEXstdDataEmph 2 13" xfId="10476"/>
    <cellStyle name="SAPBEXstdDataEmph 2 2" xfId="5839"/>
    <cellStyle name="SAPBEXstdDataEmph 2 2 10" xfId="9033"/>
    <cellStyle name="SAPBEXstdDataEmph 2 2 11" xfId="9034"/>
    <cellStyle name="SAPBEXstdDataEmph 2 2 12" xfId="9035"/>
    <cellStyle name="SAPBEXstdDataEmph 2 2 13" xfId="10477"/>
    <cellStyle name="SAPBEXstdDataEmph 2 2 2" xfId="6702"/>
    <cellStyle name="SAPBEXstdDataEmph 2 2 2 2" xfId="9036"/>
    <cellStyle name="SAPBEXstdDataEmph 2 2 2 3" xfId="9037"/>
    <cellStyle name="SAPBEXstdDataEmph 2 2 2 4" xfId="11219"/>
    <cellStyle name="SAPBEXstdDataEmph 2 2 3" xfId="6522"/>
    <cellStyle name="SAPBEXstdDataEmph 2 2 3 2" xfId="9962"/>
    <cellStyle name="SAPBEXstdDataEmph 2 2 3 3" xfId="11039"/>
    <cellStyle name="SAPBEXstdDataEmph 2 2 4" xfId="6297"/>
    <cellStyle name="SAPBEXstdDataEmph 2 2 4 2" xfId="9963"/>
    <cellStyle name="SAPBEXstdDataEmph 2 2 4 3" xfId="10814"/>
    <cellStyle name="SAPBEXstdDataEmph 2 2 5" xfId="6956"/>
    <cellStyle name="SAPBEXstdDataEmph 2 2 5 2" xfId="9964"/>
    <cellStyle name="SAPBEXstdDataEmph 2 2 5 3" xfId="11473"/>
    <cellStyle name="SAPBEXstdDataEmph 2 2 6" xfId="7035"/>
    <cellStyle name="SAPBEXstdDataEmph 2 2 6 2" xfId="9965"/>
    <cellStyle name="SAPBEXstdDataEmph 2 2 6 3" xfId="11552"/>
    <cellStyle name="SAPBEXstdDataEmph 2 2 7" xfId="7251"/>
    <cellStyle name="SAPBEXstdDataEmph 2 2 7 2" xfId="9966"/>
    <cellStyle name="SAPBEXstdDataEmph 2 2 7 3" xfId="11768"/>
    <cellStyle name="SAPBEXstdDataEmph 2 2 8" xfId="9038"/>
    <cellStyle name="SAPBEXstdDataEmph 2 2 9" xfId="9039"/>
    <cellStyle name="SAPBEXstdDataEmph 2 3" xfId="6701"/>
    <cellStyle name="SAPBEXstdDataEmph 2 3 2" xfId="9967"/>
    <cellStyle name="SAPBEXstdDataEmph 2 3 3" xfId="11218"/>
    <cellStyle name="SAPBEXstdDataEmph 2 4" xfId="6521"/>
    <cellStyle name="SAPBEXstdDataEmph 2 4 2" xfId="9968"/>
    <cellStyle name="SAPBEXstdDataEmph 2 4 3" xfId="11038"/>
    <cellStyle name="SAPBEXstdDataEmph 2 5" xfId="6296"/>
    <cellStyle name="SAPBEXstdDataEmph 2 5 2" xfId="9969"/>
    <cellStyle name="SAPBEXstdDataEmph 2 5 3" xfId="10813"/>
    <cellStyle name="SAPBEXstdDataEmph 2 6" xfId="6955"/>
    <cellStyle name="SAPBEXstdDataEmph 2 6 2" xfId="9970"/>
    <cellStyle name="SAPBEXstdDataEmph 2 6 3" xfId="11472"/>
    <cellStyle name="SAPBEXstdDataEmph 2 7" xfId="7036"/>
    <cellStyle name="SAPBEXstdDataEmph 2 7 2" xfId="9971"/>
    <cellStyle name="SAPBEXstdDataEmph 2 7 3" xfId="11553"/>
    <cellStyle name="SAPBEXstdDataEmph 2 8" xfId="7252"/>
    <cellStyle name="SAPBEXstdDataEmph 2 8 2" xfId="9972"/>
    <cellStyle name="SAPBEXstdDataEmph 2 8 3" xfId="11769"/>
    <cellStyle name="SAPBEXstdDataEmph 2 9" xfId="9040"/>
    <cellStyle name="SAPBEXstdDataEmph 3" xfId="5840"/>
    <cellStyle name="SAPBEXstdDataEmph 3 2" xfId="6703"/>
    <cellStyle name="SAPBEXstdDataEmph 3 2 2" xfId="11220"/>
    <cellStyle name="SAPBEXstdDataEmph 3 3" xfId="6523"/>
    <cellStyle name="SAPBEXstdDataEmph 3 3 2" xfId="11040"/>
    <cellStyle name="SAPBEXstdDataEmph 3 4" xfId="6298"/>
    <cellStyle name="SAPBEXstdDataEmph 3 4 2" xfId="10815"/>
    <cellStyle name="SAPBEXstdDataEmph 3 5" xfId="6957"/>
    <cellStyle name="SAPBEXstdDataEmph 3 5 2" xfId="11474"/>
    <cellStyle name="SAPBEXstdDataEmph 3 6" xfId="7034"/>
    <cellStyle name="SAPBEXstdDataEmph 3 6 2" xfId="11551"/>
    <cellStyle name="SAPBEXstdDataEmph 3 7" xfId="7250"/>
    <cellStyle name="SAPBEXstdDataEmph 3 7 2" xfId="11767"/>
    <cellStyle name="SAPBEXstdDataEmph 3 8" xfId="9973"/>
    <cellStyle name="SAPBEXstdDataEmph 3 9" xfId="10478"/>
    <cellStyle name="SAPBEXstdDataEmph 4" xfId="5841"/>
    <cellStyle name="SAPBEXstdDataEmph 4 2" xfId="6704"/>
    <cellStyle name="SAPBEXstdDataEmph 4 2 2" xfId="11221"/>
    <cellStyle name="SAPBEXstdDataEmph 4 3" xfId="6524"/>
    <cellStyle name="SAPBEXstdDataEmph 4 3 2" xfId="11041"/>
    <cellStyle name="SAPBEXstdDataEmph 4 4" xfId="6299"/>
    <cellStyle name="SAPBEXstdDataEmph 4 4 2" xfId="10816"/>
    <cellStyle name="SAPBEXstdDataEmph 4 5" xfId="6958"/>
    <cellStyle name="SAPBEXstdDataEmph 4 5 2" xfId="11475"/>
    <cellStyle name="SAPBEXstdDataEmph 4 6" xfId="7033"/>
    <cellStyle name="SAPBEXstdDataEmph 4 6 2" xfId="11550"/>
    <cellStyle name="SAPBEXstdDataEmph 4 7" xfId="7249"/>
    <cellStyle name="SAPBEXstdDataEmph 4 7 2" xfId="11766"/>
    <cellStyle name="SAPBEXstdDataEmph 4 8" xfId="9974"/>
    <cellStyle name="SAPBEXstdDataEmph 4 9" xfId="10479"/>
    <cellStyle name="SAPBEXstdDataEmph 5" xfId="5842"/>
    <cellStyle name="SAPBEXstdDataEmph 5 2" xfId="6705"/>
    <cellStyle name="SAPBEXstdDataEmph 5 2 2" xfId="11222"/>
    <cellStyle name="SAPBEXstdDataEmph 5 3" xfId="6525"/>
    <cellStyle name="SAPBEXstdDataEmph 5 3 2" xfId="11042"/>
    <cellStyle name="SAPBEXstdDataEmph 5 4" xfId="6300"/>
    <cellStyle name="SAPBEXstdDataEmph 5 4 2" xfId="10817"/>
    <cellStyle name="SAPBEXstdDataEmph 5 5" xfId="6959"/>
    <cellStyle name="SAPBEXstdDataEmph 5 5 2" xfId="11476"/>
    <cellStyle name="SAPBEXstdDataEmph 5 6" xfId="7032"/>
    <cellStyle name="SAPBEXstdDataEmph 5 6 2" xfId="11549"/>
    <cellStyle name="SAPBEXstdDataEmph 5 7" xfId="7248"/>
    <cellStyle name="SAPBEXstdDataEmph 5 7 2" xfId="11765"/>
    <cellStyle name="SAPBEXstdDataEmph 5 8" xfId="9975"/>
    <cellStyle name="SAPBEXstdDataEmph 5 9" xfId="10480"/>
    <cellStyle name="SAPBEXstdDataEmph 6" xfId="5837"/>
    <cellStyle name="SAPBEXstdDataEmph 6 2" xfId="9976"/>
    <cellStyle name="SAPBEXstdDataEmph 6 3" xfId="10475"/>
    <cellStyle name="SAPBEXstdDataEmph 7" xfId="6520"/>
    <cellStyle name="SAPBEXstdDataEmph 7 2" xfId="9977"/>
    <cellStyle name="SAPBEXstdDataEmph 7 3" xfId="11037"/>
    <cellStyle name="SAPBEXstdDataEmph 8" xfId="6295"/>
    <cellStyle name="SAPBEXstdDataEmph 8 2" xfId="9978"/>
    <cellStyle name="SAPBEXstdDataEmph 8 3" xfId="10812"/>
    <cellStyle name="SAPBEXstdDataEmph 9" xfId="6954"/>
    <cellStyle name="SAPBEXstdDataEmph 9 2" xfId="9979"/>
    <cellStyle name="SAPBEXstdDataEmph 9 3" xfId="11471"/>
    <cellStyle name="SAPBEXstdItem" xfId="2028"/>
    <cellStyle name="SAPBEXstdItem 10" xfId="2044"/>
    <cellStyle name="SAPBEXstdItem 10 2" xfId="7031"/>
    <cellStyle name="SAPBEXstdItem 10 2 2" xfId="11548"/>
    <cellStyle name="SAPBEXstdItem 10 3" xfId="9980"/>
    <cellStyle name="SAPBEXstdItem 11" xfId="2117"/>
    <cellStyle name="SAPBEXstdItem 11 2" xfId="7247"/>
    <cellStyle name="SAPBEXstdItem 11 2 2" xfId="11764"/>
    <cellStyle name="SAPBEXstdItem 11 3" xfId="9981"/>
    <cellStyle name="SAPBEXstdItem 11 4" xfId="10246"/>
    <cellStyle name="SAPBEXstdItem 12" xfId="5843"/>
    <cellStyle name="SAPBEXstdItem 12 2" xfId="9982"/>
    <cellStyle name="SAPBEXstdItem 12 3" xfId="10481"/>
    <cellStyle name="SAPBEXstdItem 13" xfId="9041"/>
    <cellStyle name="SAPBEXstdItem 14" xfId="9042"/>
    <cellStyle name="SAPBEXstdItem 15" xfId="9043"/>
    <cellStyle name="SAPBEXstdItem 16" xfId="9044"/>
    <cellStyle name="SAPBEXstdItem 2" xfId="2168"/>
    <cellStyle name="SAPBEXstdItem 2 10" xfId="2663"/>
    <cellStyle name="SAPBEXstdItem 2 10 2" xfId="6302"/>
    <cellStyle name="SAPBEXstdItem 2 10 2 2" xfId="10819"/>
    <cellStyle name="SAPBEXstdItem 2 10 3" xfId="9983"/>
    <cellStyle name="SAPBEXstdItem 2 10 4" xfId="10174"/>
    <cellStyle name="SAPBEXstdItem 2 11" xfId="2383"/>
    <cellStyle name="SAPBEXstdItem 2 11 2" xfId="6961"/>
    <cellStyle name="SAPBEXstdItem 2 11 2 2" xfId="11478"/>
    <cellStyle name="SAPBEXstdItem 2 11 3" xfId="9984"/>
    <cellStyle name="SAPBEXstdItem 2 11 4" xfId="10182"/>
    <cellStyle name="SAPBEXstdItem 2 12" xfId="2023"/>
    <cellStyle name="SAPBEXstdItem 2 12 2" xfId="7030"/>
    <cellStyle name="SAPBEXstdItem 2 12 2 2" xfId="11547"/>
    <cellStyle name="SAPBEXstdItem 2 12 3" xfId="9985"/>
    <cellStyle name="SAPBEXstdItem 2 12 4" xfId="10193"/>
    <cellStyle name="SAPBEXstdItem 2 13" xfId="2431"/>
    <cellStyle name="SAPBEXstdItem 2 13 2" xfId="7246"/>
    <cellStyle name="SAPBEXstdItem 2 13 2 2" xfId="11763"/>
    <cellStyle name="SAPBEXstdItem 2 13 3" xfId="10194"/>
    <cellStyle name="SAPBEXstdItem 2 14" xfId="2375"/>
    <cellStyle name="SAPBEXstdItem 2 14 2" xfId="10206"/>
    <cellStyle name="SAPBEXstdItem 2 15" xfId="5844"/>
    <cellStyle name="SAPBEXstdItem 2 15 2" xfId="10482"/>
    <cellStyle name="SAPBEXstdItem 2 2" xfId="2173"/>
    <cellStyle name="SAPBEXstdItem 2 2 10" xfId="5845"/>
    <cellStyle name="SAPBEXstdItem 2 2 10 2" xfId="9986"/>
    <cellStyle name="SAPBEXstdItem 2 2 10 3" xfId="10483"/>
    <cellStyle name="SAPBEXstdItem 2 2 11" xfId="9045"/>
    <cellStyle name="SAPBEXstdItem 2 2 12" xfId="9046"/>
    <cellStyle name="SAPBEXstdItem 2 2 2" xfId="2144"/>
    <cellStyle name="SAPBEXstdItem 2 2 2 2" xfId="2102"/>
    <cellStyle name="SAPBEXstdItem 2 2 2 2 2" xfId="2675"/>
    <cellStyle name="SAPBEXstdItem 2 2 2 2 2 2" xfId="10172"/>
    <cellStyle name="SAPBEXstdItem 2 2 2 2 3" xfId="9988"/>
    <cellStyle name="SAPBEXstdItem 2 2 2 2 4" xfId="10142"/>
    <cellStyle name="SAPBEXstdItem 2 2 2 3" xfId="2059"/>
    <cellStyle name="SAPBEXstdItem 2 2 2 3 2" xfId="9989"/>
    <cellStyle name="SAPBEXstdItem 2 2 2 3 3" xfId="10146"/>
    <cellStyle name="SAPBEXstdItem 2 2 2 4" xfId="2057"/>
    <cellStyle name="SAPBEXstdItem 2 2 2 4 2" xfId="10153"/>
    <cellStyle name="SAPBEXstdItem 2 2 2 5" xfId="2668"/>
    <cellStyle name="SAPBEXstdItem 2 2 2 5 2" xfId="10149"/>
    <cellStyle name="SAPBEXstdItem 2 2 2 6" xfId="2049"/>
    <cellStyle name="SAPBEXstdItem 2 2 2 6 2" xfId="10189"/>
    <cellStyle name="SAPBEXstdItem 2 2 2 7" xfId="2136"/>
    <cellStyle name="SAPBEXstdItem 2 2 2 7 2" xfId="10195"/>
    <cellStyle name="SAPBEXstdItem 2 2 2 8" xfId="6708"/>
    <cellStyle name="SAPBEXstdItem 2 2 2 8 2" xfId="11225"/>
    <cellStyle name="SAPBEXstdItem 2 2 2 9" xfId="9987"/>
    <cellStyle name="SAPBEXstdItem 2 2 3" xfId="2407"/>
    <cellStyle name="SAPBEXstdItem 2 2 3 2" xfId="2140"/>
    <cellStyle name="SAPBEXstdItem 2 2 3 2 2" xfId="10165"/>
    <cellStyle name="SAPBEXstdItem 2 2 3 3" xfId="6528"/>
    <cellStyle name="SAPBEXstdItem 2 2 3 3 2" xfId="11045"/>
    <cellStyle name="SAPBEXstdItem 2 2 3 4" xfId="9990"/>
    <cellStyle name="SAPBEXstdItem 2 2 4" xfId="2101"/>
    <cellStyle name="SAPBEXstdItem 2 2 4 2" xfId="6303"/>
    <cellStyle name="SAPBEXstdItem 2 2 4 2 2" xfId="10820"/>
    <cellStyle name="SAPBEXstdItem 2 2 4 3" xfId="9991"/>
    <cellStyle name="SAPBEXstdItem 2 2 5" xfId="2651"/>
    <cellStyle name="SAPBEXstdItem 2 2 5 2" xfId="6962"/>
    <cellStyle name="SAPBEXstdItem 2 2 5 2 2" xfId="11479"/>
    <cellStyle name="SAPBEXstdItem 2 2 5 3" xfId="9992"/>
    <cellStyle name="SAPBEXstdItem 2 2 6" xfId="2052"/>
    <cellStyle name="SAPBEXstdItem 2 2 6 2" xfId="7029"/>
    <cellStyle name="SAPBEXstdItem 2 2 6 2 2" xfId="11546"/>
    <cellStyle name="SAPBEXstdItem 2 2 6 3" xfId="9993"/>
    <cellStyle name="SAPBEXstdItem 2 2 7" xfId="2048"/>
    <cellStyle name="SAPBEXstdItem 2 2 7 2" xfId="7245"/>
    <cellStyle name="SAPBEXstdItem 2 2 7 2 2" xfId="11762"/>
    <cellStyle name="SAPBEXstdItem 2 2 7 3" xfId="9994"/>
    <cellStyle name="SAPBEXstdItem 2 2 8" xfId="2430"/>
    <cellStyle name="SAPBEXstdItem 2 2 8 2" xfId="9995"/>
    <cellStyle name="SAPBEXstdItem 2 2 8 3" xfId="10198"/>
    <cellStyle name="SAPBEXstdItem 2 2 9" xfId="2427"/>
    <cellStyle name="SAPBEXstdItem 2 2 9 2" xfId="9996"/>
    <cellStyle name="SAPBEXstdItem 2 2 9 3" xfId="10207"/>
    <cellStyle name="SAPBEXstdItem 2 3" xfId="2358"/>
    <cellStyle name="SAPBEXstdItem 2 3 10" xfId="5984"/>
    <cellStyle name="SAPBEXstdItem 2 3 10 2" xfId="10513"/>
    <cellStyle name="SAPBEXstdItem 2 3 11" xfId="9997"/>
    <cellStyle name="SAPBEXstdItem 2 3 2" xfId="2114"/>
    <cellStyle name="SAPBEXstdItem 2 3 2 2" xfId="2113"/>
    <cellStyle name="SAPBEXstdItem 2 3 2 2 2" xfId="2659"/>
    <cellStyle name="SAPBEXstdItem 2 3 2 2 2 2" xfId="10156"/>
    <cellStyle name="SAPBEXstdItem 2 3 2 2 3" xfId="10126"/>
    <cellStyle name="SAPBEXstdItem 2 3 2 3" xfId="2400"/>
    <cellStyle name="SAPBEXstdItem 2 3 2 3 2" xfId="10141"/>
    <cellStyle name="SAPBEXstdItem 2 3 2 4" xfId="2447"/>
    <cellStyle name="SAPBEXstdItem 2 3 2 4 2" xfId="10148"/>
    <cellStyle name="SAPBEXstdItem 2 3 2 5" xfId="2143"/>
    <cellStyle name="SAPBEXstdItem 2 3 2 5 2" xfId="10152"/>
    <cellStyle name="SAPBEXstdItem 2 3 2 6" xfId="2139"/>
    <cellStyle name="SAPBEXstdItem 2 3 2 6 2" xfId="10184"/>
    <cellStyle name="SAPBEXstdItem 2 3 2 7" xfId="2046"/>
    <cellStyle name="SAPBEXstdItem 2 3 2 7 2" xfId="10200"/>
    <cellStyle name="SAPBEXstdItem 2 3 2 8" xfId="10125"/>
    <cellStyle name="SAPBEXstdItem 2 3 3" xfId="2110"/>
    <cellStyle name="SAPBEXstdItem 2 3 3 2" xfId="2153"/>
    <cellStyle name="SAPBEXstdItem 2 3 3 2 2" xfId="10164"/>
    <cellStyle name="SAPBEXstdItem 2 3 3 3" xfId="10133"/>
    <cellStyle name="SAPBEXstdItem 2 3 4" xfId="2388"/>
    <cellStyle name="SAPBEXstdItem 2 3 4 2" xfId="10145"/>
    <cellStyle name="SAPBEXstdItem 2 3 5" xfId="2671"/>
    <cellStyle name="SAPBEXstdItem 2 3 5 2" xfId="10155"/>
    <cellStyle name="SAPBEXstdItem 2 3 6" xfId="2384"/>
    <cellStyle name="SAPBEXstdItem 2 3 6 2" xfId="10181"/>
    <cellStyle name="SAPBEXstdItem 2 3 7" xfId="2137"/>
    <cellStyle name="SAPBEXstdItem 2 3 7 2" xfId="10192"/>
    <cellStyle name="SAPBEXstdItem 2 3 8" xfId="2378"/>
    <cellStyle name="SAPBEXstdItem 2 3 8 2" xfId="10197"/>
    <cellStyle name="SAPBEXstdItem 2 3 9" xfId="2132"/>
    <cellStyle name="SAPBEXstdItem 2 3 9 2" xfId="10208"/>
    <cellStyle name="SAPBEXstdItem 2 4" xfId="2026"/>
    <cellStyle name="SAPBEXstdItem 2 4 10" xfId="5985"/>
    <cellStyle name="SAPBEXstdItem 2 4 10 2" xfId="10514"/>
    <cellStyle name="SAPBEXstdItem 2 4 11" xfId="9998"/>
    <cellStyle name="SAPBEXstdItem 2 4 2" xfId="2412"/>
    <cellStyle name="SAPBEXstdItem 2 4 2 2" xfId="2111"/>
    <cellStyle name="SAPBEXstdItem 2 4 2 2 2" xfId="2689"/>
    <cellStyle name="SAPBEXstdItem 2 4 2 2 2 2" xfId="10162"/>
    <cellStyle name="SAPBEXstdItem 2 4 2 2 3" xfId="10131"/>
    <cellStyle name="SAPBEXstdItem 2 4 2 3" xfId="2405"/>
    <cellStyle name="SAPBEXstdItem 2 4 2 3 2" xfId="10136"/>
    <cellStyle name="SAPBEXstdItem 2 4 2 4" xfId="2692"/>
    <cellStyle name="SAPBEXstdItem 2 4 2 4 2" xfId="10150"/>
    <cellStyle name="SAPBEXstdItem 2 4 2 5" xfId="2645"/>
    <cellStyle name="SAPBEXstdItem 2 4 2 5 2" xfId="10167"/>
    <cellStyle name="SAPBEXstdItem 2 4 2 6" xfId="2434"/>
    <cellStyle name="SAPBEXstdItem 2 4 2 6 2" xfId="10183"/>
    <cellStyle name="SAPBEXstdItem 2 4 2 7" xfId="2047"/>
    <cellStyle name="SAPBEXstdItem 2 4 2 7 2" xfId="10196"/>
    <cellStyle name="SAPBEXstdItem 2 4 2 8" xfId="10124"/>
    <cellStyle name="SAPBEXstdItem 2 4 3" xfId="2408"/>
    <cellStyle name="SAPBEXstdItem 2 4 3 2" xfId="2456"/>
    <cellStyle name="SAPBEXstdItem 2 4 3 2 2" xfId="10163"/>
    <cellStyle name="SAPBEXstdItem 2 4 3 3" xfId="10132"/>
    <cellStyle name="SAPBEXstdItem 2 4 4" xfId="2107"/>
    <cellStyle name="SAPBEXstdItem 2 4 4 2" xfId="10137"/>
    <cellStyle name="SAPBEXstdItem 2 4 5" xfId="2687"/>
    <cellStyle name="SAPBEXstdItem 2 4 5 2" xfId="10175"/>
    <cellStyle name="SAPBEXstdItem 2 4 6" xfId="2454"/>
    <cellStyle name="SAPBEXstdItem 2 4 6 2" xfId="10176"/>
    <cellStyle name="SAPBEXstdItem 2 4 7" xfId="2432"/>
    <cellStyle name="SAPBEXstdItem 2 4 7 2" xfId="10191"/>
    <cellStyle name="SAPBEXstdItem 2 4 8" xfId="2135"/>
    <cellStyle name="SAPBEXstdItem 2 4 8 2" xfId="10199"/>
    <cellStyle name="SAPBEXstdItem 2 4 9" xfId="2043"/>
    <cellStyle name="SAPBEXstdItem 2 4 9 2" xfId="10209"/>
    <cellStyle name="SAPBEXstdItem 2 5" xfId="2169"/>
    <cellStyle name="SAPBEXstdItem 2 5 10" xfId="5986"/>
    <cellStyle name="SAPBEXstdItem 2 5 10 2" xfId="10515"/>
    <cellStyle name="SAPBEXstdItem 2 5 11" xfId="9999"/>
    <cellStyle name="SAPBEXstdItem 2 5 2" xfId="2014"/>
    <cellStyle name="SAPBEXstdItem 2 5 2 2" xfId="2409"/>
    <cellStyle name="SAPBEXstdItem 2 5 2 2 2" xfId="2665"/>
    <cellStyle name="SAPBEXstdItem 2 5 2 2 2 2" xfId="10161"/>
    <cellStyle name="SAPBEXstdItem 2 5 2 2 3" xfId="10130"/>
    <cellStyle name="SAPBEXstdItem 2 5 2 3" xfId="2399"/>
    <cellStyle name="SAPBEXstdItem 2 5 2 3 2" xfId="10135"/>
    <cellStyle name="SAPBEXstdItem 2 5 2 4" xfId="2151"/>
    <cellStyle name="SAPBEXstdItem 2 5 2 4 2" xfId="10177"/>
    <cellStyle name="SAPBEXstdItem 2 5 2 5" xfId="2448"/>
    <cellStyle name="SAPBEXstdItem 2 5 2 5 2" xfId="10171"/>
    <cellStyle name="SAPBEXstdItem 2 5 2 6" xfId="2380"/>
    <cellStyle name="SAPBEXstdItem 2 5 2 6 2" xfId="10190"/>
    <cellStyle name="SAPBEXstdItem 2 5 2 7" xfId="2429"/>
    <cellStyle name="SAPBEXstdItem 2 5 2 7 2" xfId="10202"/>
    <cellStyle name="SAPBEXstdItem 2 5 2 8" xfId="10122"/>
    <cellStyle name="SAPBEXstdItem 2 5 3" xfId="2410"/>
    <cellStyle name="SAPBEXstdItem 2 5 3 2" xfId="2147"/>
    <cellStyle name="SAPBEXstdItem 2 5 3 2 2" xfId="10157"/>
    <cellStyle name="SAPBEXstdItem 2 5 3 3" xfId="10127"/>
    <cellStyle name="SAPBEXstdItem 2 5 4" xfId="2106"/>
    <cellStyle name="SAPBEXstdItem 2 5 4 2" xfId="10139"/>
    <cellStyle name="SAPBEXstdItem 2 5 5" xfId="2669"/>
    <cellStyle name="SAPBEXstdItem 2 5 5 2" xfId="10168"/>
    <cellStyle name="SAPBEXstdItem 2 5 6" xfId="2436"/>
    <cellStyle name="SAPBEXstdItem 2 5 6 2" xfId="10169"/>
    <cellStyle name="SAPBEXstdItem 2 5 7" xfId="2050"/>
    <cellStyle name="SAPBEXstdItem 2 5 7 2" xfId="10185"/>
    <cellStyle name="SAPBEXstdItem 2 5 8" xfId="2377"/>
    <cellStyle name="SAPBEXstdItem 2 5 8 2" xfId="10201"/>
    <cellStyle name="SAPBEXstdItem 2 5 9" xfId="2374"/>
    <cellStyle name="SAPBEXstdItem 2 5 9 2" xfId="10210"/>
    <cellStyle name="SAPBEXstdItem 2 6" xfId="2182"/>
    <cellStyle name="SAPBEXstdItem 2 6 10" xfId="5987"/>
    <cellStyle name="SAPBEXstdItem 2 6 10 2" xfId="10516"/>
    <cellStyle name="SAPBEXstdItem 2 6 11" xfId="10000"/>
    <cellStyle name="SAPBEXstdItem 2 6 2" xfId="2435"/>
    <cellStyle name="SAPBEXstdItem 2 6 2 2" xfId="2112"/>
    <cellStyle name="SAPBEXstdItem 2 6 2 2 2" xfId="2653"/>
    <cellStyle name="SAPBEXstdItem 2 6 2 2 2 2" xfId="10158"/>
    <cellStyle name="SAPBEXstdItem 2 6 2 2 3" xfId="10128"/>
    <cellStyle name="SAPBEXstdItem 2 6 2 3" xfId="2024"/>
    <cellStyle name="SAPBEXstdItem 2 6 2 3 2" xfId="10144"/>
    <cellStyle name="SAPBEXstdItem 2 6 2 4" xfId="2015"/>
    <cellStyle name="SAPBEXstdItem 2 6 2 4 2" xfId="10179"/>
    <cellStyle name="SAPBEXstdItem 2 6 2 5" xfId="2657"/>
    <cellStyle name="SAPBEXstdItem 2 6 2 5 2" xfId="10170"/>
    <cellStyle name="SAPBEXstdItem 2 6 2 6" xfId="2381"/>
    <cellStyle name="SAPBEXstdItem 2 6 2 6 2" xfId="10186"/>
    <cellStyle name="SAPBEXstdItem 2 6 2 7" xfId="2045"/>
    <cellStyle name="SAPBEXstdItem 2 6 2 7 2" xfId="10204"/>
    <cellStyle name="SAPBEXstdItem 2 6 2 8" xfId="10123"/>
    <cellStyle name="SAPBEXstdItem 2 6 3" xfId="2356"/>
    <cellStyle name="SAPBEXstdItem 2 6 3 2" xfId="2442"/>
    <cellStyle name="SAPBEXstdItem 2 6 3 2 2" xfId="10173"/>
    <cellStyle name="SAPBEXstdItem 2 6 3 3" xfId="10143"/>
    <cellStyle name="SAPBEXstdItem 2 6 4" xfId="2404"/>
    <cellStyle name="SAPBEXstdItem 2 6 4 2" xfId="10138"/>
    <cellStyle name="SAPBEXstdItem 2 6 5" xfId="2115"/>
    <cellStyle name="SAPBEXstdItem 2 6 5 2" xfId="10178"/>
    <cellStyle name="SAPBEXstdItem 2 6 6" xfId="2647"/>
    <cellStyle name="SAPBEXstdItem 2 6 6 2" xfId="10154"/>
    <cellStyle name="SAPBEXstdItem 2 6 7" xfId="2138"/>
    <cellStyle name="SAPBEXstdItem 2 6 7 2" xfId="10188"/>
    <cellStyle name="SAPBEXstdItem 2 6 8" xfId="2134"/>
    <cellStyle name="SAPBEXstdItem 2 6 8 2" xfId="10203"/>
    <cellStyle name="SAPBEXstdItem 2 6 9" xfId="2426"/>
    <cellStyle name="SAPBEXstdItem 2 6 9 2" xfId="10211"/>
    <cellStyle name="SAPBEXstdItem 2 7" xfId="2157"/>
    <cellStyle name="SAPBEXstdItem 2 7 10" xfId="10121"/>
    <cellStyle name="SAPBEXstdItem 2 7 2" xfId="2103"/>
    <cellStyle name="SAPBEXstdItem 2 7 2 2" xfId="2444"/>
    <cellStyle name="SAPBEXstdItem 2 7 2 2 2" xfId="10160"/>
    <cellStyle name="SAPBEXstdItem 2 7 2 3" xfId="10129"/>
    <cellStyle name="SAPBEXstdItem 2 7 3" xfId="2403"/>
    <cellStyle name="SAPBEXstdItem 2 7 3 2" xfId="10140"/>
    <cellStyle name="SAPBEXstdItem 2 7 4" xfId="2385"/>
    <cellStyle name="SAPBEXstdItem 2 7 4 2" xfId="10180"/>
    <cellStyle name="SAPBEXstdItem 2 7 5" xfId="2156"/>
    <cellStyle name="SAPBEXstdItem 2 7 5 2" xfId="10151"/>
    <cellStyle name="SAPBEXstdItem 2 7 6" xfId="2433"/>
    <cellStyle name="SAPBEXstdItem 2 7 6 2" xfId="10187"/>
    <cellStyle name="SAPBEXstdItem 2 7 7" xfId="2376"/>
    <cellStyle name="SAPBEXstdItem 2 7 7 2" xfId="10205"/>
    <cellStyle name="SAPBEXstdItem 2 7 8" xfId="5998"/>
    <cellStyle name="SAPBEXstdItem 2 7 8 2" xfId="10517"/>
    <cellStyle name="SAPBEXstdItem 2 7 9" xfId="10001"/>
    <cellStyle name="SAPBEXstdItem 2 8" xfId="2109"/>
    <cellStyle name="SAPBEXstdItem 2 8 2" xfId="2054"/>
    <cellStyle name="SAPBEXstdItem 2 8 2 2" xfId="10166"/>
    <cellStyle name="SAPBEXstdItem 2 8 3" xfId="6707"/>
    <cellStyle name="SAPBEXstdItem 2 8 3 2" xfId="11224"/>
    <cellStyle name="SAPBEXstdItem 2 8 4" xfId="10002"/>
    <cellStyle name="SAPBEXstdItem 2 8 5" xfId="10134"/>
    <cellStyle name="SAPBEXstdItem 2 9" xfId="2650"/>
    <cellStyle name="SAPBEXstdItem 2 9 2" xfId="6527"/>
    <cellStyle name="SAPBEXstdItem 2 9 2 2" xfId="11044"/>
    <cellStyle name="SAPBEXstdItem 2 9 3" xfId="10003"/>
    <cellStyle name="SAPBEXstdItem 2 9 4" xfId="10147"/>
    <cellStyle name="SAPBEXstdItem 3" xfId="2170"/>
    <cellStyle name="SAPBEXstdItem 3 2" xfId="2401"/>
    <cellStyle name="SAPBEXstdItem 3 2 2" xfId="2677"/>
    <cellStyle name="SAPBEXstdItem 3 2 2 2" xfId="10159"/>
    <cellStyle name="SAPBEXstdItem 3 2 3" xfId="6709"/>
    <cellStyle name="SAPBEXstdItem 3 2 3 2" xfId="11226"/>
    <cellStyle name="SAPBEXstdItem 3 3" xfId="2441"/>
    <cellStyle name="SAPBEXstdItem 3 3 2" xfId="6529"/>
    <cellStyle name="SAPBEXstdItem 3 3 2 2" xfId="11046"/>
    <cellStyle name="SAPBEXstdItem 3 4" xfId="2053"/>
    <cellStyle name="SAPBEXstdItem 3 4 2" xfId="6304"/>
    <cellStyle name="SAPBEXstdItem 3 4 2 2" xfId="10821"/>
    <cellStyle name="SAPBEXstdItem 3 5" xfId="2681"/>
    <cellStyle name="SAPBEXstdItem 3 5 2" xfId="6963"/>
    <cellStyle name="SAPBEXstdItem 3 5 2 2" xfId="11480"/>
    <cellStyle name="SAPBEXstdItem 3 6" xfId="2382"/>
    <cellStyle name="SAPBEXstdItem 3 6 2" xfId="7028"/>
    <cellStyle name="SAPBEXstdItem 3 6 2 2" xfId="11545"/>
    <cellStyle name="SAPBEXstdItem 3 7" xfId="2428"/>
    <cellStyle name="SAPBEXstdItem 3 7 2" xfId="7244"/>
    <cellStyle name="SAPBEXstdItem 3 7 2 2" xfId="11761"/>
    <cellStyle name="SAPBEXstdItem 3 8" xfId="5846"/>
    <cellStyle name="SAPBEXstdItem 3 8 2" xfId="10484"/>
    <cellStyle name="SAPBEXstdItem 3 9" xfId="10004"/>
    <cellStyle name="SAPBEXstdItem 4" xfId="2105"/>
    <cellStyle name="SAPBEXstdItem 4 2" xfId="2145"/>
    <cellStyle name="SAPBEXstdItem 4 2 2" xfId="6710"/>
    <cellStyle name="SAPBEXstdItem 4 2 2 2" xfId="11227"/>
    <cellStyle name="SAPBEXstdItem 4 3" xfId="5847"/>
    <cellStyle name="SAPBEXstdItem 4 3 2" xfId="10485"/>
    <cellStyle name="SAPBEXstdItem 4 4" xfId="6305"/>
    <cellStyle name="SAPBEXstdItem 4 4 2" xfId="10822"/>
    <cellStyle name="SAPBEXstdItem 4 5" xfId="6964"/>
    <cellStyle name="SAPBEXstdItem 4 5 2" xfId="11481"/>
    <cellStyle name="SAPBEXstdItem 4 6" xfId="7027"/>
    <cellStyle name="SAPBEXstdItem 4 6 2" xfId="11544"/>
    <cellStyle name="SAPBEXstdItem 4 7" xfId="7243"/>
    <cellStyle name="SAPBEXstdItem 4 7 2" xfId="11760"/>
    <cellStyle name="SAPBEXstdItem 4 8" xfId="10005"/>
    <cellStyle name="SAPBEXstdItem 5" xfId="2674"/>
    <cellStyle name="SAPBEXstdItem 5 2" xfId="5848"/>
    <cellStyle name="SAPBEXstdItem 5 2 2" xfId="10486"/>
    <cellStyle name="SAPBEXstdItem 5 3" xfId="6530"/>
    <cellStyle name="SAPBEXstdItem 5 3 2" xfId="11047"/>
    <cellStyle name="SAPBEXstdItem 5 4" xfId="6306"/>
    <cellStyle name="SAPBEXstdItem 5 4 2" xfId="10823"/>
    <cellStyle name="SAPBEXstdItem 5 5" xfId="6965"/>
    <cellStyle name="SAPBEXstdItem 5 5 2" xfId="11482"/>
    <cellStyle name="SAPBEXstdItem 5 6" xfId="7026"/>
    <cellStyle name="SAPBEXstdItem 5 6 2" xfId="11543"/>
    <cellStyle name="SAPBEXstdItem 5 7" xfId="7242"/>
    <cellStyle name="SAPBEXstdItem 5 7 2" xfId="11759"/>
    <cellStyle name="SAPBEXstdItem 5 8" xfId="10006"/>
    <cellStyle name="SAPBEXstdItem 6" xfId="2459"/>
    <cellStyle name="SAPBEXstdItem 6 2" xfId="6706"/>
    <cellStyle name="SAPBEXstdItem 6 2 2" xfId="11223"/>
    <cellStyle name="SAPBEXstdItem 6 3" xfId="10007"/>
    <cellStyle name="SAPBEXstdItem 7" xfId="2051"/>
    <cellStyle name="SAPBEXstdItem 7 2" xfId="6526"/>
    <cellStyle name="SAPBEXstdItem 7 2 2" xfId="11043"/>
    <cellStyle name="SAPBEXstdItem 7 3" xfId="10008"/>
    <cellStyle name="SAPBEXstdItem 8" xfId="2355"/>
    <cellStyle name="SAPBEXstdItem 8 2" xfId="6301"/>
    <cellStyle name="SAPBEXstdItem 8 2 2" xfId="10818"/>
    <cellStyle name="SAPBEXstdItem 8 3" xfId="10009"/>
    <cellStyle name="SAPBEXstdItem 9" xfId="2379"/>
    <cellStyle name="SAPBEXstdItem 9 2" xfId="6960"/>
    <cellStyle name="SAPBEXstdItem 9 2 2" xfId="11477"/>
    <cellStyle name="SAPBEXstdItem 9 3" xfId="10010"/>
    <cellStyle name="SAPBEXstdItemX" xfId="2029"/>
    <cellStyle name="SAPBEXstdItemX 10" xfId="7025"/>
    <cellStyle name="SAPBEXstdItemX 10 2" xfId="10011"/>
    <cellStyle name="SAPBEXstdItemX 10 3" xfId="11542"/>
    <cellStyle name="SAPBEXstdItemX 11" xfId="7241"/>
    <cellStyle name="SAPBEXstdItemX 11 2" xfId="10012"/>
    <cellStyle name="SAPBEXstdItemX 11 3" xfId="11758"/>
    <cellStyle name="SAPBEXstdItemX 12" xfId="9047"/>
    <cellStyle name="SAPBEXstdItemX 13" xfId="9048"/>
    <cellStyle name="SAPBEXstdItemX 14" xfId="9049"/>
    <cellStyle name="SAPBEXstdItemX 15" xfId="9050"/>
    <cellStyle name="SAPBEXstdItemX 16" xfId="9051"/>
    <cellStyle name="SAPBEXstdItemX 17" xfId="10247"/>
    <cellStyle name="SAPBEXstdItemX 2" xfId="5850"/>
    <cellStyle name="SAPBEXstdItemX 2 10" xfId="9052"/>
    <cellStyle name="SAPBEXstdItemX 2 11" xfId="9053"/>
    <cellStyle name="SAPBEXstdItemX 2 12" xfId="9054"/>
    <cellStyle name="SAPBEXstdItemX 2 13" xfId="10488"/>
    <cellStyle name="SAPBEXstdItemX 2 2" xfId="5851"/>
    <cellStyle name="SAPBEXstdItemX 2 2 10" xfId="9055"/>
    <cellStyle name="SAPBEXstdItemX 2 2 11" xfId="9056"/>
    <cellStyle name="SAPBEXstdItemX 2 2 12" xfId="9057"/>
    <cellStyle name="SAPBEXstdItemX 2 2 13" xfId="10489"/>
    <cellStyle name="SAPBEXstdItemX 2 2 2" xfId="6712"/>
    <cellStyle name="SAPBEXstdItemX 2 2 2 2" xfId="9058"/>
    <cellStyle name="SAPBEXstdItemX 2 2 2 3" xfId="9059"/>
    <cellStyle name="SAPBEXstdItemX 2 2 2 4" xfId="11229"/>
    <cellStyle name="SAPBEXstdItemX 2 2 3" xfId="6533"/>
    <cellStyle name="SAPBEXstdItemX 2 2 3 2" xfId="10013"/>
    <cellStyle name="SAPBEXstdItemX 2 2 3 3" xfId="11050"/>
    <cellStyle name="SAPBEXstdItemX 2 2 4" xfId="6309"/>
    <cellStyle name="SAPBEXstdItemX 2 2 4 2" xfId="10014"/>
    <cellStyle name="SAPBEXstdItemX 2 2 4 3" xfId="10826"/>
    <cellStyle name="SAPBEXstdItemX 2 2 5" xfId="6968"/>
    <cellStyle name="SAPBEXstdItemX 2 2 5 2" xfId="10015"/>
    <cellStyle name="SAPBEXstdItemX 2 2 5 3" xfId="11485"/>
    <cellStyle name="SAPBEXstdItemX 2 2 6" xfId="7023"/>
    <cellStyle name="SAPBEXstdItemX 2 2 6 2" xfId="10016"/>
    <cellStyle name="SAPBEXstdItemX 2 2 6 3" xfId="11540"/>
    <cellStyle name="SAPBEXstdItemX 2 2 7" xfId="7239"/>
    <cellStyle name="SAPBEXstdItemX 2 2 7 2" xfId="10017"/>
    <cellStyle name="SAPBEXstdItemX 2 2 7 3" xfId="11756"/>
    <cellStyle name="SAPBEXstdItemX 2 2 8" xfId="9060"/>
    <cellStyle name="SAPBEXstdItemX 2 2 9" xfId="9061"/>
    <cellStyle name="SAPBEXstdItemX 2 3" xfId="6711"/>
    <cellStyle name="SAPBEXstdItemX 2 3 2" xfId="10018"/>
    <cellStyle name="SAPBEXstdItemX 2 3 3" xfId="11228"/>
    <cellStyle name="SAPBEXstdItemX 2 4" xfId="6532"/>
    <cellStyle name="SAPBEXstdItemX 2 4 2" xfId="10019"/>
    <cellStyle name="SAPBEXstdItemX 2 4 3" xfId="11049"/>
    <cellStyle name="SAPBEXstdItemX 2 5" xfId="6308"/>
    <cellStyle name="SAPBEXstdItemX 2 5 2" xfId="10020"/>
    <cellStyle name="SAPBEXstdItemX 2 5 3" xfId="10825"/>
    <cellStyle name="SAPBEXstdItemX 2 6" xfId="6967"/>
    <cellStyle name="SAPBEXstdItemX 2 6 2" xfId="10021"/>
    <cellStyle name="SAPBEXstdItemX 2 6 3" xfId="11484"/>
    <cellStyle name="SAPBEXstdItemX 2 7" xfId="7024"/>
    <cellStyle name="SAPBEXstdItemX 2 7 2" xfId="10022"/>
    <cellStyle name="SAPBEXstdItemX 2 7 3" xfId="11541"/>
    <cellStyle name="SAPBEXstdItemX 2 8" xfId="7240"/>
    <cellStyle name="SAPBEXstdItemX 2 8 2" xfId="10023"/>
    <cellStyle name="SAPBEXstdItemX 2 8 3" xfId="11757"/>
    <cellStyle name="SAPBEXstdItemX 2 9" xfId="9062"/>
    <cellStyle name="SAPBEXstdItemX 3" xfId="5852"/>
    <cellStyle name="SAPBEXstdItemX 3 2" xfId="6713"/>
    <cellStyle name="SAPBEXstdItemX 3 2 2" xfId="11230"/>
    <cellStyle name="SAPBEXstdItemX 3 3" xfId="6534"/>
    <cellStyle name="SAPBEXstdItemX 3 3 2" xfId="11051"/>
    <cellStyle name="SAPBEXstdItemX 3 4" xfId="6310"/>
    <cellStyle name="SAPBEXstdItemX 3 4 2" xfId="10827"/>
    <cellStyle name="SAPBEXstdItemX 3 5" xfId="6969"/>
    <cellStyle name="SAPBEXstdItemX 3 5 2" xfId="11486"/>
    <cellStyle name="SAPBEXstdItemX 3 6" xfId="7022"/>
    <cellStyle name="SAPBEXstdItemX 3 6 2" xfId="11539"/>
    <cellStyle name="SAPBEXstdItemX 3 7" xfId="7238"/>
    <cellStyle name="SAPBEXstdItemX 3 7 2" xfId="11755"/>
    <cellStyle name="SAPBEXstdItemX 3 8" xfId="10024"/>
    <cellStyle name="SAPBEXstdItemX 3 9" xfId="10490"/>
    <cellStyle name="SAPBEXstdItemX 4" xfId="5853"/>
    <cellStyle name="SAPBEXstdItemX 4 2" xfId="6714"/>
    <cellStyle name="SAPBEXstdItemX 4 2 2" xfId="11231"/>
    <cellStyle name="SAPBEXstdItemX 4 3" xfId="6535"/>
    <cellStyle name="SAPBEXstdItemX 4 3 2" xfId="11052"/>
    <cellStyle name="SAPBEXstdItemX 4 4" xfId="6311"/>
    <cellStyle name="SAPBEXstdItemX 4 4 2" xfId="10828"/>
    <cellStyle name="SAPBEXstdItemX 4 5" xfId="6970"/>
    <cellStyle name="SAPBEXstdItemX 4 5 2" xfId="11487"/>
    <cellStyle name="SAPBEXstdItemX 4 6" xfId="7021"/>
    <cellStyle name="SAPBEXstdItemX 4 6 2" xfId="11538"/>
    <cellStyle name="SAPBEXstdItemX 4 7" xfId="7237"/>
    <cellStyle name="SAPBEXstdItemX 4 7 2" xfId="11754"/>
    <cellStyle name="SAPBEXstdItemX 4 8" xfId="10025"/>
    <cellStyle name="SAPBEXstdItemX 4 9" xfId="10491"/>
    <cellStyle name="SAPBEXstdItemX 5" xfId="5854"/>
    <cellStyle name="SAPBEXstdItemX 5 2" xfId="6715"/>
    <cellStyle name="SAPBEXstdItemX 5 2 2" xfId="11232"/>
    <cellStyle name="SAPBEXstdItemX 5 3" xfId="6536"/>
    <cellStyle name="SAPBEXstdItemX 5 3 2" xfId="11053"/>
    <cellStyle name="SAPBEXstdItemX 5 4" xfId="6312"/>
    <cellStyle name="SAPBEXstdItemX 5 4 2" xfId="10829"/>
    <cellStyle name="SAPBEXstdItemX 5 5" xfId="6971"/>
    <cellStyle name="SAPBEXstdItemX 5 5 2" xfId="11488"/>
    <cellStyle name="SAPBEXstdItemX 5 6" xfId="7020"/>
    <cellStyle name="SAPBEXstdItemX 5 6 2" xfId="11537"/>
    <cellStyle name="SAPBEXstdItemX 5 7" xfId="7236"/>
    <cellStyle name="SAPBEXstdItemX 5 7 2" xfId="11753"/>
    <cellStyle name="SAPBEXstdItemX 5 8" xfId="10026"/>
    <cellStyle name="SAPBEXstdItemX 5 9" xfId="10492"/>
    <cellStyle name="SAPBEXstdItemX 6" xfId="5849"/>
    <cellStyle name="SAPBEXstdItemX 6 2" xfId="10027"/>
    <cellStyle name="SAPBEXstdItemX 6 3" xfId="10487"/>
    <cellStyle name="SAPBEXstdItemX 7" xfId="6531"/>
    <cellStyle name="SAPBEXstdItemX 7 2" xfId="10028"/>
    <cellStyle name="SAPBEXstdItemX 7 3" xfId="11048"/>
    <cellStyle name="SAPBEXstdItemX 8" xfId="6307"/>
    <cellStyle name="SAPBEXstdItemX 8 2" xfId="10029"/>
    <cellStyle name="SAPBEXstdItemX 8 3" xfId="10824"/>
    <cellStyle name="SAPBEXstdItemX 9" xfId="6966"/>
    <cellStyle name="SAPBEXstdItemX 9 2" xfId="10030"/>
    <cellStyle name="SAPBEXstdItemX 9 3" xfId="11483"/>
    <cellStyle name="SAPBEXtitle" xfId="2353"/>
    <cellStyle name="SAPBEXtitle 10" xfId="7019"/>
    <cellStyle name="SAPBEXtitle 10 2" xfId="10031"/>
    <cellStyle name="SAPBEXtitle 10 3" xfId="11536"/>
    <cellStyle name="SAPBEXtitle 11" xfId="7235"/>
    <cellStyle name="SAPBEXtitle 11 2" xfId="10032"/>
    <cellStyle name="SAPBEXtitle 11 3" xfId="11752"/>
    <cellStyle name="SAPBEXtitle 12" xfId="9063"/>
    <cellStyle name="SAPBEXtitle 13" xfId="9064"/>
    <cellStyle name="SAPBEXtitle 14" xfId="9065"/>
    <cellStyle name="SAPBEXtitle 15" xfId="9066"/>
    <cellStyle name="SAPBEXtitle 16" xfId="9067"/>
    <cellStyle name="SAPBEXtitle 2" xfId="5856"/>
    <cellStyle name="SAPBEXtitle 2 10" xfId="9068"/>
    <cellStyle name="SAPBEXtitle 2 11" xfId="9069"/>
    <cellStyle name="SAPBEXtitle 2 12" xfId="9070"/>
    <cellStyle name="SAPBEXtitle 2 2" xfId="5857"/>
    <cellStyle name="SAPBEXtitle 2 2 10" xfId="9071"/>
    <cellStyle name="SAPBEXtitle 2 2 11" xfId="9072"/>
    <cellStyle name="SAPBEXtitle 2 2 12" xfId="9073"/>
    <cellStyle name="SAPBEXtitle 2 2 13" xfId="10494"/>
    <cellStyle name="SAPBEXtitle 2 2 2" xfId="6716"/>
    <cellStyle name="SAPBEXtitle 2 2 2 2" xfId="9074"/>
    <cellStyle name="SAPBEXtitle 2 2 2 3" xfId="9075"/>
    <cellStyle name="SAPBEXtitle 2 2 2 4" xfId="11233"/>
    <cellStyle name="SAPBEXtitle 2 2 3" xfId="6538"/>
    <cellStyle name="SAPBEXtitle 2 2 3 2" xfId="10033"/>
    <cellStyle name="SAPBEXtitle 2 2 3 3" xfId="11055"/>
    <cellStyle name="SAPBEXtitle 2 2 4" xfId="6314"/>
    <cellStyle name="SAPBEXtitle 2 2 4 2" xfId="10034"/>
    <cellStyle name="SAPBEXtitle 2 2 4 3" xfId="10831"/>
    <cellStyle name="SAPBEXtitle 2 2 5" xfId="6973"/>
    <cellStyle name="SAPBEXtitle 2 2 5 2" xfId="10035"/>
    <cellStyle name="SAPBEXtitle 2 2 5 3" xfId="11490"/>
    <cellStyle name="SAPBEXtitle 2 2 6" xfId="7018"/>
    <cellStyle name="SAPBEXtitle 2 2 6 2" xfId="10036"/>
    <cellStyle name="SAPBEXtitle 2 2 6 3" xfId="11535"/>
    <cellStyle name="SAPBEXtitle 2 2 7" xfId="7234"/>
    <cellStyle name="SAPBEXtitle 2 2 7 2" xfId="10037"/>
    <cellStyle name="SAPBEXtitle 2 2 7 3" xfId="11751"/>
    <cellStyle name="SAPBEXtitle 2 2 8" xfId="9076"/>
    <cellStyle name="SAPBEXtitle 2 2 9" xfId="9077"/>
    <cellStyle name="SAPBEXtitle 2 3" xfId="9078"/>
    <cellStyle name="SAPBEXtitle 2 4" xfId="9079"/>
    <cellStyle name="SAPBEXtitle 2 5" xfId="9080"/>
    <cellStyle name="SAPBEXtitle 2 6" xfId="9081"/>
    <cellStyle name="SAPBEXtitle 2 7" xfId="9082"/>
    <cellStyle name="SAPBEXtitle 2 8" xfId="9083"/>
    <cellStyle name="SAPBEXtitle 2 9" xfId="9084"/>
    <cellStyle name="SAPBEXtitle 3" xfId="5858"/>
    <cellStyle name="SAPBEXtitle 3 2" xfId="6717"/>
    <cellStyle name="SAPBEXtitle 3 2 2" xfId="11234"/>
    <cellStyle name="SAPBEXtitle 3 3" xfId="6539"/>
    <cellStyle name="SAPBEXtitle 3 3 2" xfId="11056"/>
    <cellStyle name="SAPBEXtitle 3 4" xfId="6315"/>
    <cellStyle name="SAPBEXtitle 3 4 2" xfId="10832"/>
    <cellStyle name="SAPBEXtitle 3 5" xfId="6974"/>
    <cellStyle name="SAPBEXtitle 3 5 2" xfId="11491"/>
    <cellStyle name="SAPBEXtitle 3 6" xfId="7017"/>
    <cellStyle name="SAPBEXtitle 3 6 2" xfId="11534"/>
    <cellStyle name="SAPBEXtitle 3 7" xfId="7233"/>
    <cellStyle name="SAPBEXtitle 3 7 2" xfId="11750"/>
    <cellStyle name="SAPBEXtitle 3 8" xfId="10038"/>
    <cellStyle name="SAPBEXtitle 3 9" xfId="10495"/>
    <cellStyle name="SAPBEXtitle 4" xfId="5859"/>
    <cellStyle name="SAPBEXtitle 4 2" xfId="6718"/>
    <cellStyle name="SAPBEXtitle 4 2 2" xfId="11235"/>
    <cellStyle name="SAPBEXtitle 4 3" xfId="6540"/>
    <cellStyle name="SAPBEXtitle 4 3 2" xfId="11057"/>
    <cellStyle name="SAPBEXtitle 4 4" xfId="6316"/>
    <cellStyle name="SAPBEXtitle 4 4 2" xfId="10833"/>
    <cellStyle name="SAPBEXtitle 4 5" xfId="6975"/>
    <cellStyle name="SAPBEXtitle 4 5 2" xfId="11492"/>
    <cellStyle name="SAPBEXtitle 4 6" xfId="7016"/>
    <cellStyle name="SAPBEXtitle 4 6 2" xfId="11533"/>
    <cellStyle name="SAPBEXtitle 4 7" xfId="7232"/>
    <cellStyle name="SAPBEXtitle 4 7 2" xfId="11749"/>
    <cellStyle name="SAPBEXtitle 4 8" xfId="10039"/>
    <cellStyle name="SAPBEXtitle 4 9" xfId="10496"/>
    <cellStyle name="SAPBEXtitle 5" xfId="5860"/>
    <cellStyle name="SAPBEXtitle 5 2" xfId="6719"/>
    <cellStyle name="SAPBEXtitle 5 2 2" xfId="11236"/>
    <cellStyle name="SAPBEXtitle 5 3" xfId="6541"/>
    <cellStyle name="SAPBEXtitle 5 3 2" xfId="11058"/>
    <cellStyle name="SAPBEXtitle 5 4" xfId="6317"/>
    <cellStyle name="SAPBEXtitle 5 4 2" xfId="10834"/>
    <cellStyle name="SAPBEXtitle 5 5" xfId="6976"/>
    <cellStyle name="SAPBEXtitle 5 5 2" xfId="11493"/>
    <cellStyle name="SAPBEXtitle 5 6" xfId="7015"/>
    <cellStyle name="SAPBEXtitle 5 6 2" xfId="11532"/>
    <cellStyle name="SAPBEXtitle 5 7" xfId="7231"/>
    <cellStyle name="SAPBEXtitle 5 7 2" xfId="11748"/>
    <cellStyle name="SAPBEXtitle 5 8" xfId="10040"/>
    <cellStyle name="SAPBEXtitle 5 9" xfId="10497"/>
    <cellStyle name="SAPBEXtitle 6" xfId="5855"/>
    <cellStyle name="SAPBEXtitle 6 2" xfId="10041"/>
    <cellStyle name="SAPBEXtitle 6 3" xfId="10493"/>
    <cellStyle name="SAPBEXtitle 7" xfId="6537"/>
    <cellStyle name="SAPBEXtitle 7 2" xfId="10042"/>
    <cellStyle name="SAPBEXtitle 7 3" xfId="11054"/>
    <cellStyle name="SAPBEXtitle 8" xfId="6313"/>
    <cellStyle name="SAPBEXtitle 8 2" xfId="10043"/>
    <cellStyle name="SAPBEXtitle 8 3" xfId="10830"/>
    <cellStyle name="SAPBEXtitle 9" xfId="6972"/>
    <cellStyle name="SAPBEXtitle 9 2" xfId="10044"/>
    <cellStyle name="SAPBEXtitle 9 3" xfId="11489"/>
    <cellStyle name="SAPBEXunassignedItem" xfId="5861"/>
    <cellStyle name="SAPBEXunassignedItem 2" xfId="5999"/>
    <cellStyle name="SAPBEXunassignedItem 3" xfId="10045"/>
    <cellStyle name="SAPBEXunassignedItem 4" xfId="10498"/>
    <cellStyle name="SAPBEXundefined" xfId="2021"/>
    <cellStyle name="SAPBEXundefined 10" xfId="7014"/>
    <cellStyle name="SAPBEXundefined 10 2" xfId="10046"/>
    <cellStyle name="SAPBEXundefined 10 3" xfId="11531"/>
    <cellStyle name="SAPBEXundefined 11" xfId="7230"/>
    <cellStyle name="SAPBEXundefined 11 2" xfId="10047"/>
    <cellStyle name="SAPBEXundefined 11 3" xfId="11747"/>
    <cellStyle name="SAPBEXundefined 12" xfId="9085"/>
    <cellStyle name="SAPBEXundefined 13" xfId="9086"/>
    <cellStyle name="SAPBEXundefined 14" xfId="9087"/>
    <cellStyle name="SAPBEXundefined 15" xfId="9088"/>
    <cellStyle name="SAPBEXundefined 16" xfId="9089"/>
    <cellStyle name="SAPBEXundefined 17" xfId="10248"/>
    <cellStyle name="SAPBEXundefined 2" xfId="5863"/>
    <cellStyle name="SAPBEXundefined 2 10" xfId="9090"/>
    <cellStyle name="SAPBEXundefined 2 11" xfId="9091"/>
    <cellStyle name="SAPBEXundefined 2 12" xfId="9092"/>
    <cellStyle name="SAPBEXundefined 2 13" xfId="10500"/>
    <cellStyle name="SAPBEXundefined 2 2" xfId="5864"/>
    <cellStyle name="SAPBEXundefined 2 2 10" xfId="9093"/>
    <cellStyle name="SAPBEXundefined 2 2 11" xfId="9094"/>
    <cellStyle name="SAPBEXundefined 2 2 12" xfId="9095"/>
    <cellStyle name="SAPBEXundefined 2 2 13" xfId="10501"/>
    <cellStyle name="SAPBEXundefined 2 2 2" xfId="6721"/>
    <cellStyle name="SAPBEXundefined 2 2 2 2" xfId="9096"/>
    <cellStyle name="SAPBEXundefined 2 2 2 3" xfId="9097"/>
    <cellStyle name="SAPBEXundefined 2 2 2 4" xfId="11238"/>
    <cellStyle name="SAPBEXundefined 2 2 3" xfId="6561"/>
    <cellStyle name="SAPBEXundefined 2 2 3 2" xfId="10048"/>
    <cellStyle name="SAPBEXundefined 2 2 3 3" xfId="11078"/>
    <cellStyle name="SAPBEXundefined 2 2 4" xfId="6320"/>
    <cellStyle name="SAPBEXundefined 2 2 4 2" xfId="10049"/>
    <cellStyle name="SAPBEXundefined 2 2 4 3" xfId="10837"/>
    <cellStyle name="SAPBEXundefined 2 2 5" xfId="6979"/>
    <cellStyle name="SAPBEXundefined 2 2 5 2" xfId="10050"/>
    <cellStyle name="SAPBEXundefined 2 2 5 3" xfId="11496"/>
    <cellStyle name="SAPBEXundefined 2 2 6" xfId="7012"/>
    <cellStyle name="SAPBEXundefined 2 2 6 2" xfId="10051"/>
    <cellStyle name="SAPBEXundefined 2 2 6 3" xfId="11529"/>
    <cellStyle name="SAPBEXundefined 2 2 7" xfId="7228"/>
    <cellStyle name="SAPBEXundefined 2 2 7 2" xfId="10052"/>
    <cellStyle name="SAPBEXundefined 2 2 7 3" xfId="11745"/>
    <cellStyle name="SAPBEXundefined 2 2 8" xfId="9098"/>
    <cellStyle name="SAPBEXundefined 2 2 9" xfId="9099"/>
    <cellStyle name="SAPBEXundefined 2 3" xfId="6720"/>
    <cellStyle name="SAPBEXundefined 2 3 2" xfId="10053"/>
    <cellStyle name="SAPBEXundefined 2 3 3" xfId="11237"/>
    <cellStyle name="SAPBEXundefined 2 4" xfId="6750"/>
    <cellStyle name="SAPBEXundefined 2 4 2" xfId="10054"/>
    <cellStyle name="SAPBEXundefined 2 4 3" xfId="11267"/>
    <cellStyle name="SAPBEXundefined 2 5" xfId="6319"/>
    <cellStyle name="SAPBEXundefined 2 5 2" xfId="10055"/>
    <cellStyle name="SAPBEXundefined 2 5 3" xfId="10836"/>
    <cellStyle name="SAPBEXundefined 2 6" xfId="6978"/>
    <cellStyle name="SAPBEXundefined 2 6 2" xfId="10056"/>
    <cellStyle name="SAPBEXundefined 2 6 3" xfId="11495"/>
    <cellStyle name="SAPBEXundefined 2 7" xfId="7013"/>
    <cellStyle name="SAPBEXundefined 2 7 2" xfId="10057"/>
    <cellStyle name="SAPBEXundefined 2 7 3" xfId="11530"/>
    <cellStyle name="SAPBEXundefined 2 8" xfId="7229"/>
    <cellStyle name="SAPBEXundefined 2 8 2" xfId="10058"/>
    <cellStyle name="SAPBEXundefined 2 8 3" xfId="11746"/>
    <cellStyle name="SAPBEXundefined 2 9" xfId="9100"/>
    <cellStyle name="SAPBEXundefined 3" xfId="5865"/>
    <cellStyle name="SAPBEXundefined 3 2" xfId="6722"/>
    <cellStyle name="SAPBEXundefined 3 2 2" xfId="11239"/>
    <cellStyle name="SAPBEXundefined 3 3" xfId="6611"/>
    <cellStyle name="SAPBEXundefined 3 3 2" xfId="11128"/>
    <cellStyle name="SAPBEXundefined 3 4" xfId="6321"/>
    <cellStyle name="SAPBEXundefined 3 4 2" xfId="10838"/>
    <cellStyle name="SAPBEXundefined 3 5" xfId="6980"/>
    <cellStyle name="SAPBEXundefined 3 5 2" xfId="11497"/>
    <cellStyle name="SAPBEXundefined 3 6" xfId="7011"/>
    <cellStyle name="SAPBEXundefined 3 6 2" xfId="11528"/>
    <cellStyle name="SAPBEXundefined 3 7" xfId="7227"/>
    <cellStyle name="SAPBEXundefined 3 7 2" xfId="11744"/>
    <cellStyle name="SAPBEXundefined 3 8" xfId="10059"/>
    <cellStyle name="SAPBEXundefined 3 9" xfId="10502"/>
    <cellStyle name="SAPBEXundefined 4" xfId="5866"/>
    <cellStyle name="SAPBEXundefined 4 2" xfId="6723"/>
    <cellStyle name="SAPBEXundefined 4 2 2" xfId="11240"/>
    <cellStyle name="SAPBEXundefined 4 3" xfId="6616"/>
    <cellStyle name="SAPBEXundefined 4 3 2" xfId="11133"/>
    <cellStyle name="SAPBEXundefined 4 4" xfId="6322"/>
    <cellStyle name="SAPBEXundefined 4 4 2" xfId="10839"/>
    <cellStyle name="SAPBEXundefined 4 5" xfId="6981"/>
    <cellStyle name="SAPBEXundefined 4 5 2" xfId="11498"/>
    <cellStyle name="SAPBEXundefined 4 6" xfId="7010"/>
    <cellStyle name="SAPBEXundefined 4 6 2" xfId="11527"/>
    <cellStyle name="SAPBEXundefined 4 7" xfId="7226"/>
    <cellStyle name="SAPBEXundefined 4 7 2" xfId="11743"/>
    <cellStyle name="SAPBEXundefined 4 8" xfId="10060"/>
    <cellStyle name="SAPBEXundefined 4 9" xfId="10503"/>
    <cellStyle name="SAPBEXundefined 5" xfId="5867"/>
    <cellStyle name="SAPBEXundefined 5 2" xfId="6724"/>
    <cellStyle name="SAPBEXundefined 5 2 2" xfId="11241"/>
    <cellStyle name="SAPBEXundefined 5 3" xfId="6621"/>
    <cellStyle name="SAPBEXundefined 5 3 2" xfId="11138"/>
    <cellStyle name="SAPBEXundefined 5 4" xfId="6323"/>
    <cellStyle name="SAPBEXundefined 5 4 2" xfId="10840"/>
    <cellStyle name="SAPBEXundefined 5 5" xfId="6982"/>
    <cellStyle name="SAPBEXundefined 5 5 2" xfId="11499"/>
    <cellStyle name="SAPBEXundefined 5 6" xfId="7009"/>
    <cellStyle name="SAPBEXundefined 5 6 2" xfId="11526"/>
    <cellStyle name="SAPBEXundefined 5 7" xfId="7225"/>
    <cellStyle name="SAPBEXundefined 5 7 2" xfId="11742"/>
    <cellStyle name="SAPBEXundefined 5 8" xfId="10061"/>
    <cellStyle name="SAPBEXundefined 5 9" xfId="10504"/>
    <cellStyle name="SAPBEXundefined 6" xfId="5862"/>
    <cellStyle name="SAPBEXundefined 6 2" xfId="10062"/>
    <cellStyle name="SAPBEXundefined 6 3" xfId="10499"/>
    <cellStyle name="SAPBEXundefined 7" xfId="6542"/>
    <cellStyle name="SAPBEXundefined 7 2" xfId="10063"/>
    <cellStyle name="SAPBEXundefined 7 3" xfId="11059"/>
    <cellStyle name="SAPBEXundefined 8" xfId="6318"/>
    <cellStyle name="SAPBEXundefined 8 2" xfId="10064"/>
    <cellStyle name="SAPBEXundefined 8 3" xfId="10835"/>
    <cellStyle name="SAPBEXundefined 9" xfId="6977"/>
    <cellStyle name="SAPBEXundefined 9 2" xfId="10065"/>
    <cellStyle name="SAPBEXundefined 9 3" xfId="11494"/>
    <cellStyle name="ScripFactor" xfId="27440"/>
    <cellStyle name="SectionHeading" xfId="27441"/>
    <cellStyle name="SectionHeading 2" xfId="27442"/>
    <cellStyle name="SectionHeading 2 10" xfId="27443"/>
    <cellStyle name="SectionHeading 2 11" xfId="27444"/>
    <cellStyle name="SectionHeading 2 2" xfId="27445"/>
    <cellStyle name="SectionHeading 2 2 10" xfId="27446"/>
    <cellStyle name="SectionHeading 2 2 2" xfId="27447"/>
    <cellStyle name="SectionHeading 2 2 2 2" xfId="27448"/>
    <cellStyle name="SectionHeading 2 2 2 2 2" xfId="27449"/>
    <cellStyle name="SectionHeading 2 2 2 2 3" xfId="27450"/>
    <cellStyle name="SectionHeading 2 2 2 2 4" xfId="27451"/>
    <cellStyle name="SectionHeading 2 2 2 2 5" xfId="27452"/>
    <cellStyle name="SectionHeading 2 2 2 3" xfId="27453"/>
    <cellStyle name="SectionHeading 2 2 2 4" xfId="27454"/>
    <cellStyle name="SectionHeading 2 2 2 5" xfId="27455"/>
    <cellStyle name="SectionHeading 2 2 2 6" xfId="27456"/>
    <cellStyle name="SectionHeading 2 2 3" xfId="27457"/>
    <cellStyle name="SectionHeading 2 2 3 2" xfId="27458"/>
    <cellStyle name="SectionHeading 2 2 3 2 2" xfId="27459"/>
    <cellStyle name="SectionHeading 2 2 3 2 3" xfId="27460"/>
    <cellStyle name="SectionHeading 2 2 3 2 4" xfId="27461"/>
    <cellStyle name="SectionHeading 2 2 3 2 5" xfId="27462"/>
    <cellStyle name="SectionHeading 2 2 3 3" xfId="27463"/>
    <cellStyle name="SectionHeading 2 2 3 4" xfId="27464"/>
    <cellStyle name="SectionHeading 2 2 3 5" xfId="27465"/>
    <cellStyle name="SectionHeading 2 2 3 6" xfId="27466"/>
    <cellStyle name="SectionHeading 2 2 4" xfId="27467"/>
    <cellStyle name="SectionHeading 2 2 4 2" xfId="27468"/>
    <cellStyle name="SectionHeading 2 2 4 2 2" xfId="27469"/>
    <cellStyle name="SectionHeading 2 2 4 2 3" xfId="27470"/>
    <cellStyle name="SectionHeading 2 2 4 2 4" xfId="27471"/>
    <cellStyle name="SectionHeading 2 2 4 2 5" xfId="27472"/>
    <cellStyle name="SectionHeading 2 2 4 3" xfId="27473"/>
    <cellStyle name="SectionHeading 2 2 4 4" xfId="27474"/>
    <cellStyle name="SectionHeading 2 2 4 5" xfId="27475"/>
    <cellStyle name="SectionHeading 2 2 4 6" xfId="27476"/>
    <cellStyle name="SectionHeading 2 2 5" xfId="27477"/>
    <cellStyle name="SectionHeading 2 2 5 2" xfId="27478"/>
    <cellStyle name="SectionHeading 2 2 5 2 2" xfId="27479"/>
    <cellStyle name="SectionHeading 2 2 5 2 3" xfId="27480"/>
    <cellStyle name="SectionHeading 2 2 5 2 4" xfId="27481"/>
    <cellStyle name="SectionHeading 2 2 5 2 5" xfId="27482"/>
    <cellStyle name="SectionHeading 2 2 5 3" xfId="27483"/>
    <cellStyle name="SectionHeading 2 2 5 4" xfId="27484"/>
    <cellStyle name="SectionHeading 2 2 5 5" xfId="27485"/>
    <cellStyle name="SectionHeading 2 2 5 6" xfId="27486"/>
    <cellStyle name="SectionHeading 2 2 6" xfId="27487"/>
    <cellStyle name="SectionHeading 2 2 6 2" xfId="27488"/>
    <cellStyle name="SectionHeading 2 2 6 3" xfId="27489"/>
    <cellStyle name="SectionHeading 2 2 6 4" xfId="27490"/>
    <cellStyle name="SectionHeading 2 2 6 5" xfId="27491"/>
    <cellStyle name="SectionHeading 2 2 7" xfId="27492"/>
    <cellStyle name="SectionHeading 2 2 8" xfId="27493"/>
    <cellStyle name="SectionHeading 2 2 9" xfId="27494"/>
    <cellStyle name="SectionHeading 2 3" xfId="27495"/>
    <cellStyle name="SectionHeading 2 3 10" xfId="27496"/>
    <cellStyle name="SectionHeading 2 3 2" xfId="27497"/>
    <cellStyle name="SectionHeading 2 3 2 2" xfId="27498"/>
    <cellStyle name="SectionHeading 2 3 2 2 2" xfId="27499"/>
    <cellStyle name="SectionHeading 2 3 2 2 3" xfId="27500"/>
    <cellStyle name="SectionHeading 2 3 2 2 4" xfId="27501"/>
    <cellStyle name="SectionHeading 2 3 2 2 5" xfId="27502"/>
    <cellStyle name="SectionHeading 2 3 2 3" xfId="27503"/>
    <cellStyle name="SectionHeading 2 3 2 4" xfId="27504"/>
    <cellStyle name="SectionHeading 2 3 2 5" xfId="27505"/>
    <cellStyle name="SectionHeading 2 3 2 6" xfId="27506"/>
    <cellStyle name="SectionHeading 2 3 3" xfId="27507"/>
    <cellStyle name="SectionHeading 2 3 3 2" xfId="27508"/>
    <cellStyle name="SectionHeading 2 3 3 2 2" xfId="27509"/>
    <cellStyle name="SectionHeading 2 3 3 2 3" xfId="27510"/>
    <cellStyle name="SectionHeading 2 3 3 2 4" xfId="27511"/>
    <cellStyle name="SectionHeading 2 3 3 2 5" xfId="27512"/>
    <cellStyle name="SectionHeading 2 3 3 3" xfId="27513"/>
    <cellStyle name="SectionHeading 2 3 3 4" xfId="27514"/>
    <cellStyle name="SectionHeading 2 3 3 5" xfId="27515"/>
    <cellStyle name="SectionHeading 2 3 3 6" xfId="27516"/>
    <cellStyle name="SectionHeading 2 3 4" xfId="27517"/>
    <cellStyle name="SectionHeading 2 3 4 2" xfId="27518"/>
    <cellStyle name="SectionHeading 2 3 4 2 2" xfId="27519"/>
    <cellStyle name="SectionHeading 2 3 4 2 3" xfId="27520"/>
    <cellStyle name="SectionHeading 2 3 4 2 4" xfId="27521"/>
    <cellStyle name="SectionHeading 2 3 4 2 5" xfId="27522"/>
    <cellStyle name="SectionHeading 2 3 4 3" xfId="27523"/>
    <cellStyle name="SectionHeading 2 3 4 4" xfId="27524"/>
    <cellStyle name="SectionHeading 2 3 4 5" xfId="27525"/>
    <cellStyle name="SectionHeading 2 3 4 6" xfId="27526"/>
    <cellStyle name="SectionHeading 2 3 5" xfId="27527"/>
    <cellStyle name="SectionHeading 2 3 5 2" xfId="27528"/>
    <cellStyle name="SectionHeading 2 3 5 2 2" xfId="27529"/>
    <cellStyle name="SectionHeading 2 3 5 2 3" xfId="27530"/>
    <cellStyle name="SectionHeading 2 3 5 2 4" xfId="27531"/>
    <cellStyle name="SectionHeading 2 3 5 2 5" xfId="27532"/>
    <cellStyle name="SectionHeading 2 3 5 3" xfId="27533"/>
    <cellStyle name="SectionHeading 2 3 5 4" xfId="27534"/>
    <cellStyle name="SectionHeading 2 3 5 5" xfId="27535"/>
    <cellStyle name="SectionHeading 2 3 5 6" xfId="27536"/>
    <cellStyle name="SectionHeading 2 3 6" xfId="27537"/>
    <cellStyle name="SectionHeading 2 3 6 2" xfId="27538"/>
    <cellStyle name="SectionHeading 2 3 6 3" xfId="27539"/>
    <cellStyle name="SectionHeading 2 3 6 4" xfId="27540"/>
    <cellStyle name="SectionHeading 2 3 6 5" xfId="27541"/>
    <cellStyle name="SectionHeading 2 3 7" xfId="27542"/>
    <cellStyle name="SectionHeading 2 3 8" xfId="27543"/>
    <cellStyle name="SectionHeading 2 3 9" xfId="27544"/>
    <cellStyle name="SectionHeading 2 4" xfId="27545"/>
    <cellStyle name="SectionHeading 2 4 2" xfId="27546"/>
    <cellStyle name="SectionHeading 2 4 2 2" xfId="27547"/>
    <cellStyle name="SectionHeading 2 4 2 3" xfId="27548"/>
    <cellStyle name="SectionHeading 2 4 2 4" xfId="27549"/>
    <cellStyle name="SectionHeading 2 4 2 5" xfId="27550"/>
    <cellStyle name="SectionHeading 2 4 3" xfId="27551"/>
    <cellStyle name="SectionHeading 2 4 4" xfId="27552"/>
    <cellStyle name="SectionHeading 2 4 5" xfId="27553"/>
    <cellStyle name="SectionHeading 2 4 6" xfId="27554"/>
    <cellStyle name="SectionHeading 2 5" xfId="27555"/>
    <cellStyle name="SectionHeading 2 5 2" xfId="27556"/>
    <cellStyle name="SectionHeading 2 5 2 2" xfId="27557"/>
    <cellStyle name="SectionHeading 2 5 2 3" xfId="27558"/>
    <cellStyle name="SectionHeading 2 5 2 4" xfId="27559"/>
    <cellStyle name="SectionHeading 2 5 2 5" xfId="27560"/>
    <cellStyle name="SectionHeading 2 5 3" xfId="27561"/>
    <cellStyle name="SectionHeading 2 5 4" xfId="27562"/>
    <cellStyle name="SectionHeading 2 5 5" xfId="27563"/>
    <cellStyle name="SectionHeading 2 5 6" xfId="27564"/>
    <cellStyle name="SectionHeading 2 6" xfId="27565"/>
    <cellStyle name="SectionHeading 2 6 2" xfId="27566"/>
    <cellStyle name="SectionHeading 2 6 2 2" xfId="27567"/>
    <cellStyle name="SectionHeading 2 6 2 3" xfId="27568"/>
    <cellStyle name="SectionHeading 2 6 2 4" xfId="27569"/>
    <cellStyle name="SectionHeading 2 6 2 5" xfId="27570"/>
    <cellStyle name="SectionHeading 2 6 3" xfId="27571"/>
    <cellStyle name="SectionHeading 2 6 4" xfId="27572"/>
    <cellStyle name="SectionHeading 2 6 5" xfId="27573"/>
    <cellStyle name="SectionHeading 2 6 6" xfId="27574"/>
    <cellStyle name="SectionHeading 2 7" xfId="27575"/>
    <cellStyle name="SectionHeading 2 7 2" xfId="27576"/>
    <cellStyle name="SectionHeading 2 7 3" xfId="27577"/>
    <cellStyle name="SectionHeading 2 7 4" xfId="27578"/>
    <cellStyle name="SectionHeading 2 7 5" xfId="27579"/>
    <cellStyle name="SectionHeading 2 8" xfId="27580"/>
    <cellStyle name="SectionHeading 2 9" xfId="27581"/>
    <cellStyle name="SectionHeading 3" xfId="27582"/>
    <cellStyle name="SectionHeading 3 10" xfId="27583"/>
    <cellStyle name="SectionHeading 3 11" xfId="27584"/>
    <cellStyle name="SectionHeading 3 12" xfId="27585"/>
    <cellStyle name="SectionHeading 3 2" xfId="27586"/>
    <cellStyle name="SectionHeading 3 2 10" xfId="27587"/>
    <cellStyle name="SectionHeading 3 2 2" xfId="27588"/>
    <cellStyle name="SectionHeading 3 2 2 2" xfId="27589"/>
    <cellStyle name="SectionHeading 3 2 2 2 2" xfId="27590"/>
    <cellStyle name="SectionHeading 3 2 2 2 3" xfId="27591"/>
    <cellStyle name="SectionHeading 3 2 2 2 4" xfId="27592"/>
    <cellStyle name="SectionHeading 3 2 2 2 5" xfId="27593"/>
    <cellStyle name="SectionHeading 3 2 2 3" xfId="27594"/>
    <cellStyle name="SectionHeading 3 2 2 4" xfId="27595"/>
    <cellStyle name="SectionHeading 3 2 2 5" xfId="27596"/>
    <cellStyle name="SectionHeading 3 2 2 6" xfId="27597"/>
    <cellStyle name="SectionHeading 3 2 3" xfId="27598"/>
    <cellStyle name="SectionHeading 3 2 3 2" xfId="27599"/>
    <cellStyle name="SectionHeading 3 2 3 2 2" xfId="27600"/>
    <cellStyle name="SectionHeading 3 2 3 2 3" xfId="27601"/>
    <cellStyle name="SectionHeading 3 2 3 2 4" xfId="27602"/>
    <cellStyle name="SectionHeading 3 2 3 2 5" xfId="27603"/>
    <cellStyle name="SectionHeading 3 2 3 3" xfId="27604"/>
    <cellStyle name="SectionHeading 3 2 3 4" xfId="27605"/>
    <cellStyle name="SectionHeading 3 2 3 5" xfId="27606"/>
    <cellStyle name="SectionHeading 3 2 3 6" xfId="27607"/>
    <cellStyle name="SectionHeading 3 2 4" xfId="27608"/>
    <cellStyle name="SectionHeading 3 2 4 2" xfId="27609"/>
    <cellStyle name="SectionHeading 3 2 4 2 2" xfId="27610"/>
    <cellStyle name="SectionHeading 3 2 4 2 3" xfId="27611"/>
    <cellStyle name="SectionHeading 3 2 4 2 4" xfId="27612"/>
    <cellStyle name="SectionHeading 3 2 4 2 5" xfId="27613"/>
    <cellStyle name="SectionHeading 3 2 4 3" xfId="27614"/>
    <cellStyle name="SectionHeading 3 2 4 4" xfId="27615"/>
    <cellStyle name="SectionHeading 3 2 4 5" xfId="27616"/>
    <cellStyle name="SectionHeading 3 2 4 6" xfId="27617"/>
    <cellStyle name="SectionHeading 3 2 5" xfId="27618"/>
    <cellStyle name="SectionHeading 3 2 5 2" xfId="27619"/>
    <cellStyle name="SectionHeading 3 2 5 2 2" xfId="27620"/>
    <cellStyle name="SectionHeading 3 2 5 2 3" xfId="27621"/>
    <cellStyle name="SectionHeading 3 2 5 2 4" xfId="27622"/>
    <cellStyle name="SectionHeading 3 2 5 2 5" xfId="27623"/>
    <cellStyle name="SectionHeading 3 2 5 3" xfId="27624"/>
    <cellStyle name="SectionHeading 3 2 5 4" xfId="27625"/>
    <cellStyle name="SectionHeading 3 2 5 5" xfId="27626"/>
    <cellStyle name="SectionHeading 3 2 5 6" xfId="27627"/>
    <cellStyle name="SectionHeading 3 2 6" xfId="27628"/>
    <cellStyle name="SectionHeading 3 2 6 2" xfId="27629"/>
    <cellStyle name="SectionHeading 3 2 6 3" xfId="27630"/>
    <cellStyle name="SectionHeading 3 2 6 4" xfId="27631"/>
    <cellStyle name="SectionHeading 3 2 6 5" xfId="27632"/>
    <cellStyle name="SectionHeading 3 2 7" xfId="27633"/>
    <cellStyle name="SectionHeading 3 2 8" xfId="27634"/>
    <cellStyle name="SectionHeading 3 2 9" xfId="27635"/>
    <cellStyle name="SectionHeading 3 3" xfId="27636"/>
    <cellStyle name="SectionHeading 3 3 10" xfId="27637"/>
    <cellStyle name="SectionHeading 3 3 2" xfId="27638"/>
    <cellStyle name="SectionHeading 3 3 2 2" xfId="27639"/>
    <cellStyle name="SectionHeading 3 3 2 2 2" xfId="27640"/>
    <cellStyle name="SectionHeading 3 3 2 2 3" xfId="27641"/>
    <cellStyle name="SectionHeading 3 3 2 2 4" xfId="27642"/>
    <cellStyle name="SectionHeading 3 3 2 2 5" xfId="27643"/>
    <cellStyle name="SectionHeading 3 3 2 3" xfId="27644"/>
    <cellStyle name="SectionHeading 3 3 2 4" xfId="27645"/>
    <cellStyle name="SectionHeading 3 3 2 5" xfId="27646"/>
    <cellStyle name="SectionHeading 3 3 2 6" xfId="27647"/>
    <cellStyle name="SectionHeading 3 3 3" xfId="27648"/>
    <cellStyle name="SectionHeading 3 3 3 2" xfId="27649"/>
    <cellStyle name="SectionHeading 3 3 3 2 2" xfId="27650"/>
    <cellStyle name="SectionHeading 3 3 3 2 3" xfId="27651"/>
    <cellStyle name="SectionHeading 3 3 3 2 4" xfId="27652"/>
    <cellStyle name="SectionHeading 3 3 3 2 5" xfId="27653"/>
    <cellStyle name="SectionHeading 3 3 3 3" xfId="27654"/>
    <cellStyle name="SectionHeading 3 3 3 4" xfId="27655"/>
    <cellStyle name="SectionHeading 3 3 3 5" xfId="27656"/>
    <cellStyle name="SectionHeading 3 3 3 6" xfId="27657"/>
    <cellStyle name="SectionHeading 3 3 4" xfId="27658"/>
    <cellStyle name="SectionHeading 3 3 4 2" xfId="27659"/>
    <cellStyle name="SectionHeading 3 3 4 2 2" xfId="27660"/>
    <cellStyle name="SectionHeading 3 3 4 2 3" xfId="27661"/>
    <cellStyle name="SectionHeading 3 3 4 2 4" xfId="27662"/>
    <cellStyle name="SectionHeading 3 3 4 2 5" xfId="27663"/>
    <cellStyle name="SectionHeading 3 3 4 3" xfId="27664"/>
    <cellStyle name="SectionHeading 3 3 4 4" xfId="27665"/>
    <cellStyle name="SectionHeading 3 3 4 5" xfId="27666"/>
    <cellStyle name="SectionHeading 3 3 4 6" xfId="27667"/>
    <cellStyle name="SectionHeading 3 3 5" xfId="27668"/>
    <cellStyle name="SectionHeading 3 3 5 2" xfId="27669"/>
    <cellStyle name="SectionHeading 3 3 5 2 2" xfId="27670"/>
    <cellStyle name="SectionHeading 3 3 5 2 3" xfId="27671"/>
    <cellStyle name="SectionHeading 3 3 5 2 4" xfId="27672"/>
    <cellStyle name="SectionHeading 3 3 5 2 5" xfId="27673"/>
    <cellStyle name="SectionHeading 3 3 5 3" xfId="27674"/>
    <cellStyle name="SectionHeading 3 3 5 4" xfId="27675"/>
    <cellStyle name="SectionHeading 3 3 5 5" xfId="27676"/>
    <cellStyle name="SectionHeading 3 3 5 6" xfId="27677"/>
    <cellStyle name="SectionHeading 3 3 6" xfId="27678"/>
    <cellStyle name="SectionHeading 3 3 6 2" xfId="27679"/>
    <cellStyle name="SectionHeading 3 3 6 3" xfId="27680"/>
    <cellStyle name="SectionHeading 3 3 6 4" xfId="27681"/>
    <cellStyle name="SectionHeading 3 3 6 5" xfId="27682"/>
    <cellStyle name="SectionHeading 3 3 7" xfId="27683"/>
    <cellStyle name="SectionHeading 3 3 8" xfId="27684"/>
    <cellStyle name="SectionHeading 3 3 9" xfId="27685"/>
    <cellStyle name="SectionHeading 3 4" xfId="27686"/>
    <cellStyle name="SectionHeading 3 4 2" xfId="27687"/>
    <cellStyle name="SectionHeading 3 4 2 2" xfId="27688"/>
    <cellStyle name="SectionHeading 3 4 2 3" xfId="27689"/>
    <cellStyle name="SectionHeading 3 4 2 4" xfId="27690"/>
    <cellStyle name="SectionHeading 3 4 2 5" xfId="27691"/>
    <cellStyle name="SectionHeading 3 4 3" xfId="27692"/>
    <cellStyle name="SectionHeading 3 4 4" xfId="27693"/>
    <cellStyle name="SectionHeading 3 4 5" xfId="27694"/>
    <cellStyle name="SectionHeading 3 4 6" xfId="27695"/>
    <cellStyle name="SectionHeading 3 5" xfId="27696"/>
    <cellStyle name="SectionHeading 3 5 2" xfId="27697"/>
    <cellStyle name="SectionHeading 3 5 2 2" xfId="27698"/>
    <cellStyle name="SectionHeading 3 5 2 3" xfId="27699"/>
    <cellStyle name="SectionHeading 3 5 2 4" xfId="27700"/>
    <cellStyle name="SectionHeading 3 5 2 5" xfId="27701"/>
    <cellStyle name="SectionHeading 3 5 3" xfId="27702"/>
    <cellStyle name="SectionHeading 3 5 4" xfId="27703"/>
    <cellStyle name="SectionHeading 3 5 5" xfId="27704"/>
    <cellStyle name="SectionHeading 3 5 6" xfId="27705"/>
    <cellStyle name="SectionHeading 3 6" xfId="27706"/>
    <cellStyle name="SectionHeading 3 6 2" xfId="27707"/>
    <cellStyle name="SectionHeading 3 6 2 2" xfId="27708"/>
    <cellStyle name="SectionHeading 3 6 2 3" xfId="27709"/>
    <cellStyle name="SectionHeading 3 6 2 4" xfId="27710"/>
    <cellStyle name="SectionHeading 3 6 2 5" xfId="27711"/>
    <cellStyle name="SectionHeading 3 6 3" xfId="27712"/>
    <cellStyle name="SectionHeading 3 6 4" xfId="27713"/>
    <cellStyle name="SectionHeading 3 6 5" xfId="27714"/>
    <cellStyle name="SectionHeading 3 6 6" xfId="27715"/>
    <cellStyle name="SectionHeading 3 7" xfId="27716"/>
    <cellStyle name="SectionHeading 3 7 2" xfId="27717"/>
    <cellStyle name="SectionHeading 3 7 2 2" xfId="27718"/>
    <cellStyle name="SectionHeading 3 7 2 3" xfId="27719"/>
    <cellStyle name="SectionHeading 3 7 2 4" xfId="27720"/>
    <cellStyle name="SectionHeading 3 7 2 5" xfId="27721"/>
    <cellStyle name="SectionHeading 3 7 3" xfId="27722"/>
    <cellStyle name="SectionHeading 3 7 4" xfId="27723"/>
    <cellStyle name="SectionHeading 3 7 5" xfId="27724"/>
    <cellStyle name="SectionHeading 3 7 6" xfId="27725"/>
    <cellStyle name="SectionHeading 3 8" xfId="27726"/>
    <cellStyle name="SectionHeading 3 8 2" xfId="27727"/>
    <cellStyle name="SectionHeading 3 8 3" xfId="27728"/>
    <cellStyle name="SectionHeading 3 8 4" xfId="27729"/>
    <cellStyle name="SectionHeading 3 8 5" xfId="27730"/>
    <cellStyle name="SectionHeading 3 9" xfId="27731"/>
    <cellStyle name="Sen_%1" xfId="27732"/>
    <cellStyle name="Sheet Title" xfId="2020"/>
    <cellStyle name="Short Date" xfId="2225"/>
    <cellStyle name="SideText0" xfId="12710"/>
    <cellStyle name="SideText1" xfId="12711"/>
    <cellStyle name="SideText2" xfId="12712"/>
    <cellStyle name="SideText3" xfId="12713"/>
    <cellStyle name="Standard" xfId="27733"/>
    <cellStyle name="std" xfId="27734"/>
    <cellStyle name="Strange" xfId="27735"/>
    <cellStyle name="Style 1" xfId="983"/>
    <cellStyle name="Style 1 2" xfId="984"/>
    <cellStyle name="Style 1 2 2" xfId="985"/>
    <cellStyle name="Style 1 2 2 2" xfId="986"/>
    <cellStyle name="Style 1 2 3" xfId="987"/>
    <cellStyle name="Style 1 2 3 2" xfId="988"/>
    <cellStyle name="Style 1 2 4" xfId="989"/>
    <cellStyle name="Style 1 2 4 2" xfId="990"/>
    <cellStyle name="Style 1 2 5" xfId="991"/>
    <cellStyle name="Style 1 2 6" xfId="10120"/>
    <cellStyle name="Style 1 3" xfId="992"/>
    <cellStyle name="Style 1 3 2" xfId="993"/>
    <cellStyle name="Style 1 3 3" xfId="27736"/>
    <cellStyle name="Style 1 4" xfId="994"/>
    <cellStyle name="Style 1 4 2" xfId="995"/>
    <cellStyle name="Style 1 5" xfId="996"/>
    <cellStyle name="Style 1 5 2" xfId="997"/>
    <cellStyle name="Style 1 6" xfId="998"/>
    <cellStyle name="Style 1 7" xfId="10119"/>
    <cellStyle name="Style 1061" xfId="27737"/>
    <cellStyle name="Style 1063" xfId="27738"/>
    <cellStyle name="Style 1065" xfId="27739"/>
    <cellStyle name="Style 1067" xfId="27740"/>
    <cellStyle name="Style 1072" xfId="27741"/>
    <cellStyle name="Style 1073" xfId="27742"/>
    <cellStyle name="Style 1074" xfId="27743"/>
    <cellStyle name="Style 1075" xfId="27744"/>
    <cellStyle name="Style 1076" xfId="27745"/>
    <cellStyle name="Style 1077" xfId="27746"/>
    <cellStyle name="Style 1078" xfId="27747"/>
    <cellStyle name="Style 1079" xfId="27748"/>
    <cellStyle name="Style 21" xfId="27749"/>
    <cellStyle name="Style 22" xfId="27750"/>
    <cellStyle name="Style 23" xfId="27751"/>
    <cellStyle name="Style 24" xfId="27752"/>
    <cellStyle name="Style 25" xfId="27753"/>
    <cellStyle name="Style 26" xfId="27754"/>
    <cellStyle name="Style 27" xfId="27755"/>
    <cellStyle name="Style 28" xfId="27756"/>
    <cellStyle name="Style 29" xfId="27757"/>
    <cellStyle name="Style 30" xfId="27758"/>
    <cellStyle name="Style 665" xfId="27759"/>
    <cellStyle name="Style 673" xfId="27760"/>
    <cellStyle name="style1" xfId="27761"/>
    <cellStyle name="Style2" xfId="27762"/>
    <cellStyle name="Style3" xfId="27763"/>
    <cellStyle name="Style4" xfId="27764"/>
    <cellStyle name="Style5" xfId="27765"/>
    <cellStyle name="style9" xfId="27766"/>
    <cellStyle name="style9 2" xfId="27767"/>
    <cellStyle name="style9 2 10" xfId="27768"/>
    <cellStyle name="style9 2 11" xfId="27769"/>
    <cellStyle name="style9 2 2" xfId="27770"/>
    <cellStyle name="style9 2 2 10" xfId="27771"/>
    <cellStyle name="style9 2 2 2" xfId="27772"/>
    <cellStyle name="style9 2 2 2 2" xfId="27773"/>
    <cellStyle name="style9 2 2 2 2 2" xfId="27774"/>
    <cellStyle name="style9 2 2 2 2 3" xfId="27775"/>
    <cellStyle name="style9 2 2 2 2 4" xfId="27776"/>
    <cellStyle name="style9 2 2 2 2 5" xfId="27777"/>
    <cellStyle name="style9 2 2 2 3" xfId="27778"/>
    <cellStyle name="style9 2 2 2 4" xfId="27779"/>
    <cellStyle name="style9 2 2 2 5" xfId="27780"/>
    <cellStyle name="style9 2 2 2 6" xfId="27781"/>
    <cellStyle name="style9 2 2 3" xfId="27782"/>
    <cellStyle name="style9 2 2 3 2" xfId="27783"/>
    <cellStyle name="style9 2 2 3 2 2" xfId="27784"/>
    <cellStyle name="style9 2 2 3 2 3" xfId="27785"/>
    <cellStyle name="style9 2 2 3 2 4" xfId="27786"/>
    <cellStyle name="style9 2 2 3 2 5" xfId="27787"/>
    <cellStyle name="style9 2 2 3 3" xfId="27788"/>
    <cellStyle name="style9 2 2 3 4" xfId="27789"/>
    <cellStyle name="style9 2 2 3 5" xfId="27790"/>
    <cellStyle name="style9 2 2 3 6" xfId="27791"/>
    <cellStyle name="style9 2 2 4" xfId="27792"/>
    <cellStyle name="style9 2 2 4 2" xfId="27793"/>
    <cellStyle name="style9 2 2 4 2 2" xfId="27794"/>
    <cellStyle name="style9 2 2 4 2 3" xfId="27795"/>
    <cellStyle name="style9 2 2 4 2 4" xfId="27796"/>
    <cellStyle name="style9 2 2 4 2 5" xfId="27797"/>
    <cellStyle name="style9 2 2 4 3" xfId="27798"/>
    <cellStyle name="style9 2 2 4 4" xfId="27799"/>
    <cellStyle name="style9 2 2 4 5" xfId="27800"/>
    <cellStyle name="style9 2 2 4 6" xfId="27801"/>
    <cellStyle name="style9 2 2 5" xfId="27802"/>
    <cellStyle name="style9 2 2 5 2" xfId="27803"/>
    <cellStyle name="style9 2 2 5 2 2" xfId="27804"/>
    <cellStyle name="style9 2 2 5 2 3" xfId="27805"/>
    <cellStyle name="style9 2 2 5 2 4" xfId="27806"/>
    <cellStyle name="style9 2 2 5 2 5" xfId="27807"/>
    <cellStyle name="style9 2 2 5 3" xfId="27808"/>
    <cellStyle name="style9 2 2 5 4" xfId="27809"/>
    <cellStyle name="style9 2 2 5 5" xfId="27810"/>
    <cellStyle name="style9 2 2 5 6" xfId="27811"/>
    <cellStyle name="style9 2 2 6" xfId="27812"/>
    <cellStyle name="style9 2 2 6 2" xfId="27813"/>
    <cellStyle name="style9 2 2 6 3" xfId="27814"/>
    <cellStyle name="style9 2 2 6 4" xfId="27815"/>
    <cellStyle name="style9 2 2 6 5" xfId="27816"/>
    <cellStyle name="style9 2 2 7" xfId="27817"/>
    <cellStyle name="style9 2 2 8" xfId="27818"/>
    <cellStyle name="style9 2 2 9" xfId="27819"/>
    <cellStyle name="style9 2 3" xfId="27820"/>
    <cellStyle name="style9 2 3 10" xfId="27821"/>
    <cellStyle name="style9 2 3 2" xfId="27822"/>
    <cellStyle name="style9 2 3 2 2" xfId="27823"/>
    <cellStyle name="style9 2 3 2 2 2" xfId="27824"/>
    <cellStyle name="style9 2 3 2 2 3" xfId="27825"/>
    <cellStyle name="style9 2 3 2 2 4" xfId="27826"/>
    <cellStyle name="style9 2 3 2 2 5" xfId="27827"/>
    <cellStyle name="style9 2 3 2 3" xfId="27828"/>
    <cellStyle name="style9 2 3 2 4" xfId="27829"/>
    <cellStyle name="style9 2 3 2 5" xfId="27830"/>
    <cellStyle name="style9 2 3 2 6" xfId="27831"/>
    <cellStyle name="style9 2 3 3" xfId="27832"/>
    <cellStyle name="style9 2 3 3 2" xfId="27833"/>
    <cellStyle name="style9 2 3 3 2 2" xfId="27834"/>
    <cellStyle name="style9 2 3 3 2 3" xfId="27835"/>
    <cellStyle name="style9 2 3 3 2 4" xfId="27836"/>
    <cellStyle name="style9 2 3 3 2 5" xfId="27837"/>
    <cellStyle name="style9 2 3 3 3" xfId="27838"/>
    <cellStyle name="style9 2 3 3 4" xfId="27839"/>
    <cellStyle name="style9 2 3 3 5" xfId="27840"/>
    <cellStyle name="style9 2 3 3 6" xfId="27841"/>
    <cellStyle name="style9 2 3 4" xfId="27842"/>
    <cellStyle name="style9 2 3 4 2" xfId="27843"/>
    <cellStyle name="style9 2 3 4 2 2" xfId="27844"/>
    <cellStyle name="style9 2 3 4 2 3" xfId="27845"/>
    <cellStyle name="style9 2 3 4 2 4" xfId="27846"/>
    <cellStyle name="style9 2 3 4 2 5" xfId="27847"/>
    <cellStyle name="style9 2 3 4 3" xfId="27848"/>
    <cellStyle name="style9 2 3 4 4" xfId="27849"/>
    <cellStyle name="style9 2 3 4 5" xfId="27850"/>
    <cellStyle name="style9 2 3 4 6" xfId="27851"/>
    <cellStyle name="style9 2 3 5" xfId="27852"/>
    <cellStyle name="style9 2 3 5 2" xfId="27853"/>
    <cellStyle name="style9 2 3 5 2 2" xfId="27854"/>
    <cellStyle name="style9 2 3 5 2 3" xfId="27855"/>
    <cellStyle name="style9 2 3 5 2 4" xfId="27856"/>
    <cellStyle name="style9 2 3 5 2 5" xfId="27857"/>
    <cellStyle name="style9 2 3 5 3" xfId="27858"/>
    <cellStyle name="style9 2 3 5 4" xfId="27859"/>
    <cellStyle name="style9 2 3 5 5" xfId="27860"/>
    <cellStyle name="style9 2 3 5 6" xfId="27861"/>
    <cellStyle name="style9 2 3 6" xfId="27862"/>
    <cellStyle name="style9 2 3 6 2" xfId="27863"/>
    <cellStyle name="style9 2 3 6 3" xfId="27864"/>
    <cellStyle name="style9 2 3 6 4" xfId="27865"/>
    <cellStyle name="style9 2 3 6 5" xfId="27866"/>
    <cellStyle name="style9 2 3 7" xfId="27867"/>
    <cellStyle name="style9 2 3 8" xfId="27868"/>
    <cellStyle name="style9 2 3 9" xfId="27869"/>
    <cellStyle name="style9 2 4" xfId="27870"/>
    <cellStyle name="style9 2 4 2" xfId="27871"/>
    <cellStyle name="style9 2 4 2 2" xfId="27872"/>
    <cellStyle name="style9 2 4 2 3" xfId="27873"/>
    <cellStyle name="style9 2 4 2 4" xfId="27874"/>
    <cellStyle name="style9 2 4 2 5" xfId="27875"/>
    <cellStyle name="style9 2 4 3" xfId="27876"/>
    <cellStyle name="style9 2 4 4" xfId="27877"/>
    <cellStyle name="style9 2 4 5" xfId="27878"/>
    <cellStyle name="style9 2 4 6" xfId="27879"/>
    <cellStyle name="style9 2 5" xfId="27880"/>
    <cellStyle name="style9 2 5 2" xfId="27881"/>
    <cellStyle name="style9 2 5 2 2" xfId="27882"/>
    <cellStyle name="style9 2 5 2 3" xfId="27883"/>
    <cellStyle name="style9 2 5 2 4" xfId="27884"/>
    <cellStyle name="style9 2 5 2 5" xfId="27885"/>
    <cellStyle name="style9 2 5 3" xfId="27886"/>
    <cellStyle name="style9 2 5 4" xfId="27887"/>
    <cellStyle name="style9 2 5 5" xfId="27888"/>
    <cellStyle name="style9 2 5 6" xfId="27889"/>
    <cellStyle name="style9 2 6" xfId="27890"/>
    <cellStyle name="style9 2 6 2" xfId="27891"/>
    <cellStyle name="style9 2 6 2 2" xfId="27892"/>
    <cellStyle name="style9 2 6 2 3" xfId="27893"/>
    <cellStyle name="style9 2 6 2 4" xfId="27894"/>
    <cellStyle name="style9 2 6 2 5" xfId="27895"/>
    <cellStyle name="style9 2 6 3" xfId="27896"/>
    <cellStyle name="style9 2 6 4" xfId="27897"/>
    <cellStyle name="style9 2 6 5" xfId="27898"/>
    <cellStyle name="style9 2 6 6" xfId="27899"/>
    <cellStyle name="style9 2 7" xfId="27900"/>
    <cellStyle name="style9 2 7 2" xfId="27901"/>
    <cellStyle name="style9 2 7 3" xfId="27902"/>
    <cellStyle name="style9 2 7 4" xfId="27903"/>
    <cellStyle name="style9 2 7 5" xfId="27904"/>
    <cellStyle name="style9 2 8" xfId="27905"/>
    <cellStyle name="style9 2 9" xfId="27906"/>
    <cellStyle name="style9 3" xfId="27907"/>
    <cellStyle name="style9 3 10" xfId="27908"/>
    <cellStyle name="style9 3 11" xfId="27909"/>
    <cellStyle name="style9 3 2" xfId="27910"/>
    <cellStyle name="style9 3 2 10" xfId="27911"/>
    <cellStyle name="style9 3 2 2" xfId="27912"/>
    <cellStyle name="style9 3 2 2 2" xfId="27913"/>
    <cellStyle name="style9 3 2 2 2 2" xfId="27914"/>
    <cellStyle name="style9 3 2 2 2 3" xfId="27915"/>
    <cellStyle name="style9 3 2 2 2 4" xfId="27916"/>
    <cellStyle name="style9 3 2 2 2 5" xfId="27917"/>
    <cellStyle name="style9 3 2 2 3" xfId="27918"/>
    <cellStyle name="style9 3 2 2 4" xfId="27919"/>
    <cellStyle name="style9 3 2 2 5" xfId="27920"/>
    <cellStyle name="style9 3 2 2 6" xfId="27921"/>
    <cellStyle name="style9 3 2 3" xfId="27922"/>
    <cellStyle name="style9 3 2 3 2" xfId="27923"/>
    <cellStyle name="style9 3 2 3 2 2" xfId="27924"/>
    <cellStyle name="style9 3 2 3 2 3" xfId="27925"/>
    <cellStyle name="style9 3 2 3 2 4" xfId="27926"/>
    <cellStyle name="style9 3 2 3 2 5" xfId="27927"/>
    <cellStyle name="style9 3 2 3 3" xfId="27928"/>
    <cellStyle name="style9 3 2 3 4" xfId="27929"/>
    <cellStyle name="style9 3 2 3 5" xfId="27930"/>
    <cellStyle name="style9 3 2 3 6" xfId="27931"/>
    <cellStyle name="style9 3 2 4" xfId="27932"/>
    <cellStyle name="style9 3 2 4 2" xfId="27933"/>
    <cellStyle name="style9 3 2 4 2 2" xfId="27934"/>
    <cellStyle name="style9 3 2 4 2 3" xfId="27935"/>
    <cellStyle name="style9 3 2 4 2 4" xfId="27936"/>
    <cellStyle name="style9 3 2 4 2 5" xfId="27937"/>
    <cellStyle name="style9 3 2 4 3" xfId="27938"/>
    <cellStyle name="style9 3 2 4 4" xfId="27939"/>
    <cellStyle name="style9 3 2 4 5" xfId="27940"/>
    <cellStyle name="style9 3 2 4 6" xfId="27941"/>
    <cellStyle name="style9 3 2 5" xfId="27942"/>
    <cellStyle name="style9 3 2 5 2" xfId="27943"/>
    <cellStyle name="style9 3 2 5 2 2" xfId="27944"/>
    <cellStyle name="style9 3 2 5 2 3" xfId="27945"/>
    <cellStyle name="style9 3 2 5 2 4" xfId="27946"/>
    <cellStyle name="style9 3 2 5 2 5" xfId="27947"/>
    <cellStyle name="style9 3 2 5 3" xfId="27948"/>
    <cellStyle name="style9 3 2 5 4" xfId="27949"/>
    <cellStyle name="style9 3 2 5 5" xfId="27950"/>
    <cellStyle name="style9 3 2 5 6" xfId="27951"/>
    <cellStyle name="style9 3 2 6" xfId="27952"/>
    <cellStyle name="style9 3 2 6 2" xfId="27953"/>
    <cellStyle name="style9 3 2 6 3" xfId="27954"/>
    <cellStyle name="style9 3 2 6 4" xfId="27955"/>
    <cellStyle name="style9 3 2 6 5" xfId="27956"/>
    <cellStyle name="style9 3 2 7" xfId="27957"/>
    <cellStyle name="style9 3 2 8" xfId="27958"/>
    <cellStyle name="style9 3 2 9" xfId="27959"/>
    <cellStyle name="style9 3 3" xfId="27960"/>
    <cellStyle name="style9 3 3 10" xfId="27961"/>
    <cellStyle name="style9 3 3 2" xfId="27962"/>
    <cellStyle name="style9 3 3 2 2" xfId="27963"/>
    <cellStyle name="style9 3 3 2 2 2" xfId="27964"/>
    <cellStyle name="style9 3 3 2 2 3" xfId="27965"/>
    <cellStyle name="style9 3 3 2 2 4" xfId="27966"/>
    <cellStyle name="style9 3 3 2 2 5" xfId="27967"/>
    <cellStyle name="style9 3 3 2 3" xfId="27968"/>
    <cellStyle name="style9 3 3 2 4" xfId="27969"/>
    <cellStyle name="style9 3 3 2 5" xfId="27970"/>
    <cellStyle name="style9 3 3 2 6" xfId="27971"/>
    <cellStyle name="style9 3 3 3" xfId="27972"/>
    <cellStyle name="style9 3 3 3 2" xfId="27973"/>
    <cellStyle name="style9 3 3 3 2 2" xfId="27974"/>
    <cellStyle name="style9 3 3 3 2 3" xfId="27975"/>
    <cellStyle name="style9 3 3 3 2 4" xfId="27976"/>
    <cellStyle name="style9 3 3 3 2 5" xfId="27977"/>
    <cellStyle name="style9 3 3 3 3" xfId="27978"/>
    <cellStyle name="style9 3 3 3 4" xfId="27979"/>
    <cellStyle name="style9 3 3 3 5" xfId="27980"/>
    <cellStyle name="style9 3 3 3 6" xfId="27981"/>
    <cellStyle name="style9 3 3 4" xfId="27982"/>
    <cellStyle name="style9 3 3 4 2" xfId="27983"/>
    <cellStyle name="style9 3 3 4 2 2" xfId="27984"/>
    <cellStyle name="style9 3 3 4 2 3" xfId="27985"/>
    <cellStyle name="style9 3 3 4 2 4" xfId="27986"/>
    <cellStyle name="style9 3 3 4 2 5" xfId="27987"/>
    <cellStyle name="style9 3 3 4 3" xfId="27988"/>
    <cellStyle name="style9 3 3 4 4" xfId="27989"/>
    <cellStyle name="style9 3 3 4 5" xfId="27990"/>
    <cellStyle name="style9 3 3 4 6" xfId="27991"/>
    <cellStyle name="style9 3 3 5" xfId="27992"/>
    <cellStyle name="style9 3 3 5 2" xfId="27993"/>
    <cellStyle name="style9 3 3 5 2 2" xfId="27994"/>
    <cellStyle name="style9 3 3 5 2 3" xfId="27995"/>
    <cellStyle name="style9 3 3 5 2 4" xfId="27996"/>
    <cellStyle name="style9 3 3 5 2 5" xfId="27997"/>
    <cellStyle name="style9 3 3 5 3" xfId="27998"/>
    <cellStyle name="style9 3 3 5 4" xfId="27999"/>
    <cellStyle name="style9 3 3 5 5" xfId="28000"/>
    <cellStyle name="style9 3 3 5 6" xfId="28001"/>
    <cellStyle name="style9 3 3 6" xfId="28002"/>
    <cellStyle name="style9 3 3 6 2" xfId="28003"/>
    <cellStyle name="style9 3 3 6 3" xfId="28004"/>
    <cellStyle name="style9 3 3 6 4" xfId="28005"/>
    <cellStyle name="style9 3 3 6 5" xfId="28006"/>
    <cellStyle name="style9 3 3 7" xfId="28007"/>
    <cellStyle name="style9 3 3 8" xfId="28008"/>
    <cellStyle name="style9 3 3 9" xfId="28009"/>
    <cellStyle name="style9 3 4" xfId="28010"/>
    <cellStyle name="style9 3 4 2" xfId="28011"/>
    <cellStyle name="style9 3 4 2 2" xfId="28012"/>
    <cellStyle name="style9 3 4 2 3" xfId="28013"/>
    <cellStyle name="style9 3 4 2 4" xfId="28014"/>
    <cellStyle name="style9 3 4 2 5" xfId="28015"/>
    <cellStyle name="style9 3 4 3" xfId="28016"/>
    <cellStyle name="style9 3 4 4" xfId="28017"/>
    <cellStyle name="style9 3 4 5" xfId="28018"/>
    <cellStyle name="style9 3 4 6" xfId="28019"/>
    <cellStyle name="style9 3 5" xfId="28020"/>
    <cellStyle name="style9 3 5 2" xfId="28021"/>
    <cellStyle name="style9 3 5 2 2" xfId="28022"/>
    <cellStyle name="style9 3 5 2 3" xfId="28023"/>
    <cellStyle name="style9 3 5 2 4" xfId="28024"/>
    <cellStyle name="style9 3 5 2 5" xfId="28025"/>
    <cellStyle name="style9 3 5 3" xfId="28026"/>
    <cellStyle name="style9 3 5 4" xfId="28027"/>
    <cellStyle name="style9 3 5 5" xfId="28028"/>
    <cellStyle name="style9 3 5 6" xfId="28029"/>
    <cellStyle name="style9 3 6" xfId="28030"/>
    <cellStyle name="style9 3 6 2" xfId="28031"/>
    <cellStyle name="style9 3 6 2 2" xfId="28032"/>
    <cellStyle name="style9 3 6 2 3" xfId="28033"/>
    <cellStyle name="style9 3 6 2 4" xfId="28034"/>
    <cellStyle name="style9 3 6 2 5" xfId="28035"/>
    <cellStyle name="style9 3 6 3" xfId="28036"/>
    <cellStyle name="style9 3 6 4" xfId="28037"/>
    <cellStyle name="style9 3 6 5" xfId="28038"/>
    <cellStyle name="style9 3 6 6" xfId="28039"/>
    <cellStyle name="style9 3 7" xfId="28040"/>
    <cellStyle name="style9 3 7 2" xfId="28041"/>
    <cellStyle name="style9 3 7 3" xfId="28042"/>
    <cellStyle name="style9 3 7 4" xfId="28043"/>
    <cellStyle name="style9 3 7 5" xfId="28044"/>
    <cellStyle name="style9 3 8" xfId="28045"/>
    <cellStyle name="style9 3 9" xfId="28046"/>
    <cellStyle name="style9 4" xfId="28047"/>
    <cellStyle name="style9 4 10" xfId="28048"/>
    <cellStyle name="style9 4 11" xfId="28049"/>
    <cellStyle name="style9 4 12" xfId="28050"/>
    <cellStyle name="style9 4 2" xfId="28051"/>
    <cellStyle name="style9 4 2 10" xfId="28052"/>
    <cellStyle name="style9 4 2 2" xfId="28053"/>
    <cellStyle name="style9 4 2 2 2" xfId="28054"/>
    <cellStyle name="style9 4 2 2 2 2" xfId="28055"/>
    <cellStyle name="style9 4 2 2 2 3" xfId="28056"/>
    <cellStyle name="style9 4 2 2 2 4" xfId="28057"/>
    <cellStyle name="style9 4 2 2 2 5" xfId="28058"/>
    <cellStyle name="style9 4 2 2 3" xfId="28059"/>
    <cellStyle name="style9 4 2 2 4" xfId="28060"/>
    <cellStyle name="style9 4 2 2 5" xfId="28061"/>
    <cellStyle name="style9 4 2 2 6" xfId="28062"/>
    <cellStyle name="style9 4 2 3" xfId="28063"/>
    <cellStyle name="style9 4 2 3 2" xfId="28064"/>
    <cellStyle name="style9 4 2 3 2 2" xfId="28065"/>
    <cellStyle name="style9 4 2 3 2 3" xfId="28066"/>
    <cellStyle name="style9 4 2 3 2 4" xfId="28067"/>
    <cellStyle name="style9 4 2 3 2 5" xfId="28068"/>
    <cellStyle name="style9 4 2 3 3" xfId="28069"/>
    <cellStyle name="style9 4 2 3 4" xfId="28070"/>
    <cellStyle name="style9 4 2 3 5" xfId="28071"/>
    <cellStyle name="style9 4 2 3 6" xfId="28072"/>
    <cellStyle name="style9 4 2 4" xfId="28073"/>
    <cellStyle name="style9 4 2 4 2" xfId="28074"/>
    <cellStyle name="style9 4 2 4 2 2" xfId="28075"/>
    <cellStyle name="style9 4 2 4 2 3" xfId="28076"/>
    <cellStyle name="style9 4 2 4 2 4" xfId="28077"/>
    <cellStyle name="style9 4 2 4 2 5" xfId="28078"/>
    <cellStyle name="style9 4 2 4 3" xfId="28079"/>
    <cellStyle name="style9 4 2 4 4" xfId="28080"/>
    <cellStyle name="style9 4 2 4 5" xfId="28081"/>
    <cellStyle name="style9 4 2 4 6" xfId="28082"/>
    <cellStyle name="style9 4 2 5" xfId="28083"/>
    <cellStyle name="style9 4 2 5 2" xfId="28084"/>
    <cellStyle name="style9 4 2 5 2 2" xfId="28085"/>
    <cellStyle name="style9 4 2 5 2 3" xfId="28086"/>
    <cellStyle name="style9 4 2 5 2 4" xfId="28087"/>
    <cellStyle name="style9 4 2 5 2 5" xfId="28088"/>
    <cellStyle name="style9 4 2 5 3" xfId="28089"/>
    <cellStyle name="style9 4 2 5 4" xfId="28090"/>
    <cellStyle name="style9 4 2 5 5" xfId="28091"/>
    <cellStyle name="style9 4 2 5 6" xfId="28092"/>
    <cellStyle name="style9 4 2 6" xfId="28093"/>
    <cellStyle name="style9 4 2 6 2" xfId="28094"/>
    <cellStyle name="style9 4 2 6 3" xfId="28095"/>
    <cellStyle name="style9 4 2 6 4" xfId="28096"/>
    <cellStyle name="style9 4 2 6 5" xfId="28097"/>
    <cellStyle name="style9 4 2 7" xfId="28098"/>
    <cellStyle name="style9 4 2 8" xfId="28099"/>
    <cellStyle name="style9 4 2 9" xfId="28100"/>
    <cellStyle name="style9 4 3" xfId="28101"/>
    <cellStyle name="style9 4 3 10" xfId="28102"/>
    <cellStyle name="style9 4 3 2" xfId="28103"/>
    <cellStyle name="style9 4 3 2 2" xfId="28104"/>
    <cellStyle name="style9 4 3 2 2 2" xfId="28105"/>
    <cellStyle name="style9 4 3 2 2 3" xfId="28106"/>
    <cellStyle name="style9 4 3 2 2 4" xfId="28107"/>
    <cellStyle name="style9 4 3 2 2 5" xfId="28108"/>
    <cellStyle name="style9 4 3 2 3" xfId="28109"/>
    <cellStyle name="style9 4 3 2 4" xfId="28110"/>
    <cellStyle name="style9 4 3 2 5" xfId="28111"/>
    <cellStyle name="style9 4 3 2 6" xfId="28112"/>
    <cellStyle name="style9 4 3 3" xfId="28113"/>
    <cellStyle name="style9 4 3 3 2" xfId="28114"/>
    <cellStyle name="style9 4 3 3 2 2" xfId="28115"/>
    <cellStyle name="style9 4 3 3 2 3" xfId="28116"/>
    <cellStyle name="style9 4 3 3 2 4" xfId="28117"/>
    <cellStyle name="style9 4 3 3 2 5" xfId="28118"/>
    <cellStyle name="style9 4 3 3 3" xfId="28119"/>
    <cellStyle name="style9 4 3 3 4" xfId="28120"/>
    <cellStyle name="style9 4 3 3 5" xfId="28121"/>
    <cellStyle name="style9 4 3 3 6" xfId="28122"/>
    <cellStyle name="style9 4 3 4" xfId="28123"/>
    <cellStyle name="style9 4 3 4 2" xfId="28124"/>
    <cellStyle name="style9 4 3 4 2 2" xfId="28125"/>
    <cellStyle name="style9 4 3 4 2 3" xfId="28126"/>
    <cellStyle name="style9 4 3 4 2 4" xfId="28127"/>
    <cellStyle name="style9 4 3 4 2 5" xfId="28128"/>
    <cellStyle name="style9 4 3 4 3" xfId="28129"/>
    <cellStyle name="style9 4 3 4 4" xfId="28130"/>
    <cellStyle name="style9 4 3 4 5" xfId="28131"/>
    <cellStyle name="style9 4 3 4 6" xfId="28132"/>
    <cellStyle name="style9 4 3 5" xfId="28133"/>
    <cellStyle name="style9 4 3 5 2" xfId="28134"/>
    <cellStyle name="style9 4 3 5 2 2" xfId="28135"/>
    <cellStyle name="style9 4 3 5 2 3" xfId="28136"/>
    <cellStyle name="style9 4 3 5 2 4" xfId="28137"/>
    <cellStyle name="style9 4 3 5 2 5" xfId="28138"/>
    <cellStyle name="style9 4 3 5 3" xfId="28139"/>
    <cellStyle name="style9 4 3 5 4" xfId="28140"/>
    <cellStyle name="style9 4 3 5 5" xfId="28141"/>
    <cellStyle name="style9 4 3 5 6" xfId="28142"/>
    <cellStyle name="style9 4 3 6" xfId="28143"/>
    <cellStyle name="style9 4 3 6 2" xfId="28144"/>
    <cellStyle name="style9 4 3 6 3" xfId="28145"/>
    <cellStyle name="style9 4 3 6 4" xfId="28146"/>
    <cellStyle name="style9 4 3 6 5" xfId="28147"/>
    <cellStyle name="style9 4 3 7" xfId="28148"/>
    <cellStyle name="style9 4 3 8" xfId="28149"/>
    <cellStyle name="style9 4 3 9" xfId="28150"/>
    <cellStyle name="style9 4 4" xfId="28151"/>
    <cellStyle name="style9 4 4 2" xfId="28152"/>
    <cellStyle name="style9 4 4 2 2" xfId="28153"/>
    <cellStyle name="style9 4 4 2 3" xfId="28154"/>
    <cellStyle name="style9 4 4 2 4" xfId="28155"/>
    <cellStyle name="style9 4 4 2 5" xfId="28156"/>
    <cellStyle name="style9 4 4 3" xfId="28157"/>
    <cellStyle name="style9 4 4 4" xfId="28158"/>
    <cellStyle name="style9 4 4 5" xfId="28159"/>
    <cellStyle name="style9 4 4 6" xfId="28160"/>
    <cellStyle name="style9 4 5" xfId="28161"/>
    <cellStyle name="style9 4 5 2" xfId="28162"/>
    <cellStyle name="style9 4 5 2 2" xfId="28163"/>
    <cellStyle name="style9 4 5 2 3" xfId="28164"/>
    <cellStyle name="style9 4 5 2 4" xfId="28165"/>
    <cellStyle name="style9 4 5 2 5" xfId="28166"/>
    <cellStyle name="style9 4 5 3" xfId="28167"/>
    <cellStyle name="style9 4 5 4" xfId="28168"/>
    <cellStyle name="style9 4 5 5" xfId="28169"/>
    <cellStyle name="style9 4 5 6" xfId="28170"/>
    <cellStyle name="style9 4 6" xfId="28171"/>
    <cellStyle name="style9 4 6 2" xfId="28172"/>
    <cellStyle name="style9 4 6 2 2" xfId="28173"/>
    <cellStyle name="style9 4 6 2 3" xfId="28174"/>
    <cellStyle name="style9 4 6 2 4" xfId="28175"/>
    <cellStyle name="style9 4 6 2 5" xfId="28176"/>
    <cellStyle name="style9 4 6 3" xfId="28177"/>
    <cellStyle name="style9 4 6 4" xfId="28178"/>
    <cellStyle name="style9 4 6 5" xfId="28179"/>
    <cellStyle name="style9 4 6 6" xfId="28180"/>
    <cellStyle name="style9 4 7" xfId="28181"/>
    <cellStyle name="style9 4 7 2" xfId="28182"/>
    <cellStyle name="style9 4 7 2 2" xfId="28183"/>
    <cellStyle name="style9 4 7 2 3" xfId="28184"/>
    <cellStyle name="style9 4 7 2 4" xfId="28185"/>
    <cellStyle name="style9 4 7 2 5" xfId="28186"/>
    <cellStyle name="style9 4 7 3" xfId="28187"/>
    <cellStyle name="style9 4 7 4" xfId="28188"/>
    <cellStyle name="style9 4 7 5" xfId="28189"/>
    <cellStyle name="style9 4 7 6" xfId="28190"/>
    <cellStyle name="style9 4 8" xfId="28191"/>
    <cellStyle name="style9 4 8 2" xfId="28192"/>
    <cellStyle name="style9 4 8 3" xfId="28193"/>
    <cellStyle name="style9 4 8 4" xfId="28194"/>
    <cellStyle name="style9 4 8 5" xfId="28195"/>
    <cellStyle name="style9 4 9" xfId="28196"/>
    <cellStyle name="Table Footer Border" xfId="28197"/>
    <cellStyle name="Table Head" xfId="28198"/>
    <cellStyle name="Table Head Aligned" xfId="28199"/>
    <cellStyle name="Table Head Blue" xfId="28200"/>
    <cellStyle name="Table Head Green" xfId="28201"/>
    <cellStyle name="Table Head_pldt" xfId="28202"/>
    <cellStyle name="Table Heading" xfId="28203"/>
    <cellStyle name="Table Source" xfId="28204"/>
    <cellStyle name="Table Text" xfId="28205"/>
    <cellStyle name="Table Title" xfId="28206"/>
    <cellStyle name="Table Units" xfId="28207"/>
    <cellStyle name="Text" xfId="2237"/>
    <cellStyle name="Text 1" xfId="28208"/>
    <cellStyle name="Text 2" xfId="28209"/>
    <cellStyle name="Text Head 1" xfId="28210"/>
    <cellStyle name="Text Head 2" xfId="28211"/>
    <cellStyle name="Text Indent 1" xfId="28212"/>
    <cellStyle name="Text Indent 2" xfId="28213"/>
    <cellStyle name="Title 2" xfId="999"/>
    <cellStyle name="Title 2 2" xfId="28214"/>
    <cellStyle name="Titles" xfId="28215"/>
    <cellStyle name="TOC 1" xfId="28216"/>
    <cellStyle name="TOC 2" xfId="28217"/>
    <cellStyle name="Total 1" xfId="28218"/>
    <cellStyle name="Total 1 2" xfId="28219"/>
    <cellStyle name="Total 1 2 10" xfId="28220"/>
    <cellStyle name="Total 1 2 11" xfId="28221"/>
    <cellStyle name="Total 1 2 2" xfId="28222"/>
    <cellStyle name="Total 1 2 2 10" xfId="28223"/>
    <cellStyle name="Total 1 2 2 2" xfId="28224"/>
    <cellStyle name="Total 1 2 2 2 2" xfId="28225"/>
    <cellStyle name="Total 1 2 2 2 2 2" xfId="28226"/>
    <cellStyle name="Total 1 2 2 2 2 3" xfId="28227"/>
    <cellStyle name="Total 1 2 2 2 2 4" xfId="28228"/>
    <cellStyle name="Total 1 2 2 2 2 5" xfId="28229"/>
    <cellStyle name="Total 1 2 2 2 3" xfId="28230"/>
    <cellStyle name="Total 1 2 2 2 4" xfId="28231"/>
    <cellStyle name="Total 1 2 2 2 5" xfId="28232"/>
    <cellStyle name="Total 1 2 2 2 6" xfId="28233"/>
    <cellStyle name="Total 1 2 2 3" xfId="28234"/>
    <cellStyle name="Total 1 2 2 3 2" xfId="28235"/>
    <cellStyle name="Total 1 2 2 3 2 2" xfId="28236"/>
    <cellStyle name="Total 1 2 2 3 2 3" xfId="28237"/>
    <cellStyle name="Total 1 2 2 3 2 4" xfId="28238"/>
    <cellStyle name="Total 1 2 2 3 2 5" xfId="28239"/>
    <cellStyle name="Total 1 2 2 3 3" xfId="28240"/>
    <cellStyle name="Total 1 2 2 3 4" xfId="28241"/>
    <cellStyle name="Total 1 2 2 3 5" xfId="28242"/>
    <cellStyle name="Total 1 2 2 3 6" xfId="28243"/>
    <cellStyle name="Total 1 2 2 4" xfId="28244"/>
    <cellStyle name="Total 1 2 2 4 2" xfId="28245"/>
    <cellStyle name="Total 1 2 2 4 2 2" xfId="28246"/>
    <cellStyle name="Total 1 2 2 4 2 3" xfId="28247"/>
    <cellStyle name="Total 1 2 2 4 2 4" xfId="28248"/>
    <cellStyle name="Total 1 2 2 4 2 5" xfId="28249"/>
    <cellStyle name="Total 1 2 2 4 3" xfId="28250"/>
    <cellStyle name="Total 1 2 2 4 4" xfId="28251"/>
    <cellStyle name="Total 1 2 2 4 5" xfId="28252"/>
    <cellStyle name="Total 1 2 2 4 6" xfId="28253"/>
    <cellStyle name="Total 1 2 2 5" xfId="28254"/>
    <cellStyle name="Total 1 2 2 5 2" xfId="28255"/>
    <cellStyle name="Total 1 2 2 5 2 2" xfId="28256"/>
    <cellStyle name="Total 1 2 2 5 2 3" xfId="28257"/>
    <cellStyle name="Total 1 2 2 5 2 4" xfId="28258"/>
    <cellStyle name="Total 1 2 2 5 2 5" xfId="28259"/>
    <cellStyle name="Total 1 2 2 5 3" xfId="28260"/>
    <cellStyle name="Total 1 2 2 5 4" xfId="28261"/>
    <cellStyle name="Total 1 2 2 5 5" xfId="28262"/>
    <cellStyle name="Total 1 2 2 5 6" xfId="28263"/>
    <cellStyle name="Total 1 2 2 6" xfId="28264"/>
    <cellStyle name="Total 1 2 2 6 2" xfId="28265"/>
    <cellStyle name="Total 1 2 2 6 3" xfId="28266"/>
    <cellStyle name="Total 1 2 2 6 4" xfId="28267"/>
    <cellStyle name="Total 1 2 2 6 5" xfId="28268"/>
    <cellStyle name="Total 1 2 2 7" xfId="28269"/>
    <cellStyle name="Total 1 2 2 8" xfId="28270"/>
    <cellStyle name="Total 1 2 2 9" xfId="28271"/>
    <cellStyle name="Total 1 2 3" xfId="28272"/>
    <cellStyle name="Total 1 2 3 10" xfId="28273"/>
    <cellStyle name="Total 1 2 3 2" xfId="28274"/>
    <cellStyle name="Total 1 2 3 2 2" xfId="28275"/>
    <cellStyle name="Total 1 2 3 2 2 2" xfId="28276"/>
    <cellStyle name="Total 1 2 3 2 2 3" xfId="28277"/>
    <cellStyle name="Total 1 2 3 2 2 4" xfId="28278"/>
    <cellStyle name="Total 1 2 3 2 2 5" xfId="28279"/>
    <cellStyle name="Total 1 2 3 2 3" xfId="28280"/>
    <cellStyle name="Total 1 2 3 2 4" xfId="28281"/>
    <cellStyle name="Total 1 2 3 2 5" xfId="28282"/>
    <cellStyle name="Total 1 2 3 2 6" xfId="28283"/>
    <cellStyle name="Total 1 2 3 3" xfId="28284"/>
    <cellStyle name="Total 1 2 3 3 2" xfId="28285"/>
    <cellStyle name="Total 1 2 3 3 2 2" xfId="28286"/>
    <cellStyle name="Total 1 2 3 3 2 3" xfId="28287"/>
    <cellStyle name="Total 1 2 3 3 2 4" xfId="28288"/>
    <cellStyle name="Total 1 2 3 3 2 5" xfId="28289"/>
    <cellStyle name="Total 1 2 3 3 3" xfId="28290"/>
    <cellStyle name="Total 1 2 3 3 4" xfId="28291"/>
    <cellStyle name="Total 1 2 3 3 5" xfId="28292"/>
    <cellStyle name="Total 1 2 3 3 6" xfId="28293"/>
    <cellStyle name="Total 1 2 3 4" xfId="28294"/>
    <cellStyle name="Total 1 2 3 4 2" xfId="28295"/>
    <cellStyle name="Total 1 2 3 4 2 2" xfId="28296"/>
    <cellStyle name="Total 1 2 3 4 2 3" xfId="28297"/>
    <cellStyle name="Total 1 2 3 4 2 4" xfId="28298"/>
    <cellStyle name="Total 1 2 3 4 2 5" xfId="28299"/>
    <cellStyle name="Total 1 2 3 4 3" xfId="28300"/>
    <cellStyle name="Total 1 2 3 4 4" xfId="28301"/>
    <cellStyle name="Total 1 2 3 4 5" xfId="28302"/>
    <cellStyle name="Total 1 2 3 4 6" xfId="28303"/>
    <cellStyle name="Total 1 2 3 5" xfId="28304"/>
    <cellStyle name="Total 1 2 3 5 2" xfId="28305"/>
    <cellStyle name="Total 1 2 3 5 2 2" xfId="28306"/>
    <cellStyle name="Total 1 2 3 5 2 3" xfId="28307"/>
    <cellStyle name="Total 1 2 3 5 2 4" xfId="28308"/>
    <cellStyle name="Total 1 2 3 5 2 5" xfId="28309"/>
    <cellStyle name="Total 1 2 3 5 3" xfId="28310"/>
    <cellStyle name="Total 1 2 3 5 4" xfId="28311"/>
    <cellStyle name="Total 1 2 3 5 5" xfId="28312"/>
    <cellStyle name="Total 1 2 3 5 6" xfId="28313"/>
    <cellStyle name="Total 1 2 3 6" xfId="28314"/>
    <cellStyle name="Total 1 2 3 6 2" xfId="28315"/>
    <cellStyle name="Total 1 2 3 6 3" xfId="28316"/>
    <cellStyle name="Total 1 2 3 6 4" xfId="28317"/>
    <cellStyle name="Total 1 2 3 6 5" xfId="28318"/>
    <cellStyle name="Total 1 2 3 7" xfId="28319"/>
    <cellStyle name="Total 1 2 3 8" xfId="28320"/>
    <cellStyle name="Total 1 2 3 9" xfId="28321"/>
    <cellStyle name="Total 1 2 4" xfId="28322"/>
    <cellStyle name="Total 1 2 4 2" xfId="28323"/>
    <cellStyle name="Total 1 2 4 2 2" xfId="28324"/>
    <cellStyle name="Total 1 2 4 2 3" xfId="28325"/>
    <cellStyle name="Total 1 2 4 2 4" xfId="28326"/>
    <cellStyle name="Total 1 2 4 2 5" xfId="28327"/>
    <cellStyle name="Total 1 2 4 3" xfId="28328"/>
    <cellStyle name="Total 1 2 4 4" xfId="28329"/>
    <cellStyle name="Total 1 2 4 5" xfId="28330"/>
    <cellStyle name="Total 1 2 4 6" xfId="28331"/>
    <cellStyle name="Total 1 2 5" xfId="28332"/>
    <cellStyle name="Total 1 2 5 2" xfId="28333"/>
    <cellStyle name="Total 1 2 5 2 2" xfId="28334"/>
    <cellStyle name="Total 1 2 5 2 3" xfId="28335"/>
    <cellStyle name="Total 1 2 5 2 4" xfId="28336"/>
    <cellStyle name="Total 1 2 5 2 5" xfId="28337"/>
    <cellStyle name="Total 1 2 5 3" xfId="28338"/>
    <cellStyle name="Total 1 2 5 4" xfId="28339"/>
    <cellStyle name="Total 1 2 5 5" xfId="28340"/>
    <cellStyle name="Total 1 2 5 6" xfId="28341"/>
    <cellStyle name="Total 1 2 6" xfId="28342"/>
    <cellStyle name="Total 1 2 6 2" xfId="28343"/>
    <cellStyle name="Total 1 2 6 2 2" xfId="28344"/>
    <cellStyle name="Total 1 2 6 2 3" xfId="28345"/>
    <cellStyle name="Total 1 2 6 2 4" xfId="28346"/>
    <cellStyle name="Total 1 2 6 2 5" xfId="28347"/>
    <cellStyle name="Total 1 2 6 3" xfId="28348"/>
    <cellStyle name="Total 1 2 6 4" xfId="28349"/>
    <cellStyle name="Total 1 2 6 5" xfId="28350"/>
    <cellStyle name="Total 1 2 6 6" xfId="28351"/>
    <cellStyle name="Total 1 2 7" xfId="28352"/>
    <cellStyle name="Total 1 2 7 2" xfId="28353"/>
    <cellStyle name="Total 1 2 7 3" xfId="28354"/>
    <cellStyle name="Total 1 2 7 4" xfId="28355"/>
    <cellStyle name="Total 1 2 7 5" xfId="28356"/>
    <cellStyle name="Total 1 2 8" xfId="28357"/>
    <cellStyle name="Total 1 2 9" xfId="28358"/>
    <cellStyle name="Total 1 3" xfId="28359"/>
    <cellStyle name="Total 1 3 10" xfId="28360"/>
    <cellStyle name="Total 1 3 11" xfId="28361"/>
    <cellStyle name="Total 1 3 2" xfId="28362"/>
    <cellStyle name="Total 1 3 2 10" xfId="28363"/>
    <cellStyle name="Total 1 3 2 2" xfId="28364"/>
    <cellStyle name="Total 1 3 2 2 2" xfId="28365"/>
    <cellStyle name="Total 1 3 2 2 2 2" xfId="28366"/>
    <cellStyle name="Total 1 3 2 2 2 3" xfId="28367"/>
    <cellStyle name="Total 1 3 2 2 2 4" xfId="28368"/>
    <cellStyle name="Total 1 3 2 2 2 5" xfId="28369"/>
    <cellStyle name="Total 1 3 2 2 3" xfId="28370"/>
    <cellStyle name="Total 1 3 2 2 4" xfId="28371"/>
    <cellStyle name="Total 1 3 2 2 5" xfId="28372"/>
    <cellStyle name="Total 1 3 2 2 6" xfId="28373"/>
    <cellStyle name="Total 1 3 2 3" xfId="28374"/>
    <cellStyle name="Total 1 3 2 3 2" xfId="28375"/>
    <cellStyle name="Total 1 3 2 3 2 2" xfId="28376"/>
    <cellStyle name="Total 1 3 2 3 2 3" xfId="28377"/>
    <cellStyle name="Total 1 3 2 3 2 4" xfId="28378"/>
    <cellStyle name="Total 1 3 2 3 2 5" xfId="28379"/>
    <cellStyle name="Total 1 3 2 3 3" xfId="28380"/>
    <cellStyle name="Total 1 3 2 3 4" xfId="28381"/>
    <cellStyle name="Total 1 3 2 3 5" xfId="28382"/>
    <cellStyle name="Total 1 3 2 3 6" xfId="28383"/>
    <cellStyle name="Total 1 3 2 4" xfId="28384"/>
    <cellStyle name="Total 1 3 2 4 2" xfId="28385"/>
    <cellStyle name="Total 1 3 2 4 2 2" xfId="28386"/>
    <cellStyle name="Total 1 3 2 4 2 3" xfId="28387"/>
    <cellStyle name="Total 1 3 2 4 2 4" xfId="28388"/>
    <cellStyle name="Total 1 3 2 4 2 5" xfId="28389"/>
    <cellStyle name="Total 1 3 2 4 3" xfId="28390"/>
    <cellStyle name="Total 1 3 2 4 4" xfId="28391"/>
    <cellStyle name="Total 1 3 2 4 5" xfId="28392"/>
    <cellStyle name="Total 1 3 2 4 6" xfId="28393"/>
    <cellStyle name="Total 1 3 2 5" xfId="28394"/>
    <cellStyle name="Total 1 3 2 5 2" xfId="28395"/>
    <cellStyle name="Total 1 3 2 5 2 2" xfId="28396"/>
    <cellStyle name="Total 1 3 2 5 2 3" xfId="28397"/>
    <cellStyle name="Total 1 3 2 5 2 4" xfId="28398"/>
    <cellStyle name="Total 1 3 2 5 2 5" xfId="28399"/>
    <cellStyle name="Total 1 3 2 5 3" xfId="28400"/>
    <cellStyle name="Total 1 3 2 5 4" xfId="28401"/>
    <cellStyle name="Total 1 3 2 5 5" xfId="28402"/>
    <cellStyle name="Total 1 3 2 5 6" xfId="28403"/>
    <cellStyle name="Total 1 3 2 6" xfId="28404"/>
    <cellStyle name="Total 1 3 2 6 2" xfId="28405"/>
    <cellStyle name="Total 1 3 2 6 3" xfId="28406"/>
    <cellStyle name="Total 1 3 2 6 4" xfId="28407"/>
    <cellStyle name="Total 1 3 2 6 5" xfId="28408"/>
    <cellStyle name="Total 1 3 2 7" xfId="28409"/>
    <cellStyle name="Total 1 3 2 8" xfId="28410"/>
    <cellStyle name="Total 1 3 2 9" xfId="28411"/>
    <cellStyle name="Total 1 3 3" xfId="28412"/>
    <cellStyle name="Total 1 3 3 10" xfId="28413"/>
    <cellStyle name="Total 1 3 3 2" xfId="28414"/>
    <cellStyle name="Total 1 3 3 2 2" xfId="28415"/>
    <cellStyle name="Total 1 3 3 2 2 2" xfId="28416"/>
    <cellStyle name="Total 1 3 3 2 2 3" xfId="28417"/>
    <cellStyle name="Total 1 3 3 2 2 4" xfId="28418"/>
    <cellStyle name="Total 1 3 3 2 2 5" xfId="28419"/>
    <cellStyle name="Total 1 3 3 2 3" xfId="28420"/>
    <cellStyle name="Total 1 3 3 2 4" xfId="28421"/>
    <cellStyle name="Total 1 3 3 2 5" xfId="28422"/>
    <cellStyle name="Total 1 3 3 2 6" xfId="28423"/>
    <cellStyle name="Total 1 3 3 3" xfId="28424"/>
    <cellStyle name="Total 1 3 3 3 2" xfId="28425"/>
    <cellStyle name="Total 1 3 3 3 2 2" xfId="28426"/>
    <cellStyle name="Total 1 3 3 3 2 3" xfId="28427"/>
    <cellStyle name="Total 1 3 3 3 2 4" xfId="28428"/>
    <cellStyle name="Total 1 3 3 3 2 5" xfId="28429"/>
    <cellStyle name="Total 1 3 3 3 3" xfId="28430"/>
    <cellStyle name="Total 1 3 3 3 4" xfId="28431"/>
    <cellStyle name="Total 1 3 3 3 5" xfId="28432"/>
    <cellStyle name="Total 1 3 3 3 6" xfId="28433"/>
    <cellStyle name="Total 1 3 3 4" xfId="28434"/>
    <cellStyle name="Total 1 3 3 4 2" xfId="28435"/>
    <cellStyle name="Total 1 3 3 4 2 2" xfId="28436"/>
    <cellStyle name="Total 1 3 3 4 2 3" xfId="28437"/>
    <cellStyle name="Total 1 3 3 4 2 4" xfId="28438"/>
    <cellStyle name="Total 1 3 3 4 2 5" xfId="28439"/>
    <cellStyle name="Total 1 3 3 4 3" xfId="28440"/>
    <cellStyle name="Total 1 3 3 4 4" xfId="28441"/>
    <cellStyle name="Total 1 3 3 4 5" xfId="28442"/>
    <cellStyle name="Total 1 3 3 4 6" xfId="28443"/>
    <cellStyle name="Total 1 3 3 5" xfId="28444"/>
    <cellStyle name="Total 1 3 3 5 2" xfId="28445"/>
    <cellStyle name="Total 1 3 3 5 2 2" xfId="28446"/>
    <cellStyle name="Total 1 3 3 5 2 3" xfId="28447"/>
    <cellStyle name="Total 1 3 3 5 2 4" xfId="28448"/>
    <cellStyle name="Total 1 3 3 5 2 5" xfId="28449"/>
    <cellStyle name="Total 1 3 3 5 3" xfId="28450"/>
    <cellStyle name="Total 1 3 3 5 4" xfId="28451"/>
    <cellStyle name="Total 1 3 3 5 5" xfId="28452"/>
    <cellStyle name="Total 1 3 3 5 6" xfId="28453"/>
    <cellStyle name="Total 1 3 3 6" xfId="28454"/>
    <cellStyle name="Total 1 3 3 6 2" xfId="28455"/>
    <cellStyle name="Total 1 3 3 6 3" xfId="28456"/>
    <cellStyle name="Total 1 3 3 6 4" xfId="28457"/>
    <cellStyle name="Total 1 3 3 6 5" xfId="28458"/>
    <cellStyle name="Total 1 3 3 7" xfId="28459"/>
    <cellStyle name="Total 1 3 3 8" xfId="28460"/>
    <cellStyle name="Total 1 3 3 9" xfId="28461"/>
    <cellStyle name="Total 1 3 4" xfId="28462"/>
    <cellStyle name="Total 1 3 4 2" xfId="28463"/>
    <cellStyle name="Total 1 3 4 2 2" xfId="28464"/>
    <cellStyle name="Total 1 3 4 2 3" xfId="28465"/>
    <cellStyle name="Total 1 3 4 2 4" xfId="28466"/>
    <cellStyle name="Total 1 3 4 2 5" xfId="28467"/>
    <cellStyle name="Total 1 3 4 3" xfId="28468"/>
    <cellStyle name="Total 1 3 4 4" xfId="28469"/>
    <cellStyle name="Total 1 3 4 5" xfId="28470"/>
    <cellStyle name="Total 1 3 4 6" xfId="28471"/>
    <cellStyle name="Total 1 3 5" xfId="28472"/>
    <cellStyle name="Total 1 3 5 2" xfId="28473"/>
    <cellStyle name="Total 1 3 5 2 2" xfId="28474"/>
    <cellStyle name="Total 1 3 5 2 3" xfId="28475"/>
    <cellStyle name="Total 1 3 5 2 4" xfId="28476"/>
    <cellStyle name="Total 1 3 5 2 5" xfId="28477"/>
    <cellStyle name="Total 1 3 5 3" xfId="28478"/>
    <cellStyle name="Total 1 3 5 4" xfId="28479"/>
    <cellStyle name="Total 1 3 5 5" xfId="28480"/>
    <cellStyle name="Total 1 3 5 6" xfId="28481"/>
    <cellStyle name="Total 1 3 6" xfId="28482"/>
    <cellStyle name="Total 1 3 6 2" xfId="28483"/>
    <cellStyle name="Total 1 3 6 2 2" xfId="28484"/>
    <cellStyle name="Total 1 3 6 2 3" xfId="28485"/>
    <cellStyle name="Total 1 3 6 2 4" xfId="28486"/>
    <cellStyle name="Total 1 3 6 2 5" xfId="28487"/>
    <cellStyle name="Total 1 3 6 3" xfId="28488"/>
    <cellStyle name="Total 1 3 6 4" xfId="28489"/>
    <cellStyle name="Total 1 3 6 5" xfId="28490"/>
    <cellStyle name="Total 1 3 6 6" xfId="28491"/>
    <cellStyle name="Total 1 3 7" xfId="28492"/>
    <cellStyle name="Total 1 3 7 2" xfId="28493"/>
    <cellStyle name="Total 1 3 7 3" xfId="28494"/>
    <cellStyle name="Total 1 3 7 4" xfId="28495"/>
    <cellStyle name="Total 1 3 7 5" xfId="28496"/>
    <cellStyle name="Total 1 3 8" xfId="28497"/>
    <cellStyle name="Total 1 3 9" xfId="28498"/>
    <cellStyle name="Total 1 4" xfId="28499"/>
    <cellStyle name="Total 1 4 10" xfId="28500"/>
    <cellStyle name="Total 1 4 11" xfId="28501"/>
    <cellStyle name="Total 1 4 2" xfId="28502"/>
    <cellStyle name="Total 1 4 2 10" xfId="28503"/>
    <cellStyle name="Total 1 4 2 2" xfId="28504"/>
    <cellStyle name="Total 1 4 2 2 2" xfId="28505"/>
    <cellStyle name="Total 1 4 2 2 2 2" xfId="28506"/>
    <cellStyle name="Total 1 4 2 2 2 3" xfId="28507"/>
    <cellStyle name="Total 1 4 2 2 2 4" xfId="28508"/>
    <cellStyle name="Total 1 4 2 2 2 5" xfId="28509"/>
    <cellStyle name="Total 1 4 2 2 3" xfId="28510"/>
    <cellStyle name="Total 1 4 2 2 4" xfId="28511"/>
    <cellStyle name="Total 1 4 2 2 5" xfId="28512"/>
    <cellStyle name="Total 1 4 2 2 6" xfId="28513"/>
    <cellStyle name="Total 1 4 2 3" xfId="28514"/>
    <cellStyle name="Total 1 4 2 3 2" xfId="28515"/>
    <cellStyle name="Total 1 4 2 3 2 2" xfId="28516"/>
    <cellStyle name="Total 1 4 2 3 2 3" xfId="28517"/>
    <cellStyle name="Total 1 4 2 3 2 4" xfId="28518"/>
    <cellStyle name="Total 1 4 2 3 2 5" xfId="28519"/>
    <cellStyle name="Total 1 4 2 3 3" xfId="28520"/>
    <cellStyle name="Total 1 4 2 3 4" xfId="28521"/>
    <cellStyle name="Total 1 4 2 3 5" xfId="28522"/>
    <cellStyle name="Total 1 4 2 3 6" xfId="28523"/>
    <cellStyle name="Total 1 4 2 4" xfId="28524"/>
    <cellStyle name="Total 1 4 2 4 2" xfId="28525"/>
    <cellStyle name="Total 1 4 2 4 2 2" xfId="28526"/>
    <cellStyle name="Total 1 4 2 4 2 3" xfId="28527"/>
    <cellStyle name="Total 1 4 2 4 2 4" xfId="28528"/>
    <cellStyle name="Total 1 4 2 4 2 5" xfId="28529"/>
    <cellStyle name="Total 1 4 2 4 3" xfId="28530"/>
    <cellStyle name="Total 1 4 2 4 4" xfId="28531"/>
    <cellStyle name="Total 1 4 2 4 5" xfId="28532"/>
    <cellStyle name="Total 1 4 2 4 6" xfId="28533"/>
    <cellStyle name="Total 1 4 2 5" xfId="28534"/>
    <cellStyle name="Total 1 4 2 5 2" xfId="28535"/>
    <cellStyle name="Total 1 4 2 5 2 2" xfId="28536"/>
    <cellStyle name="Total 1 4 2 5 2 3" xfId="28537"/>
    <cellStyle name="Total 1 4 2 5 2 4" xfId="28538"/>
    <cellStyle name="Total 1 4 2 5 2 5" xfId="28539"/>
    <cellStyle name="Total 1 4 2 5 3" xfId="28540"/>
    <cellStyle name="Total 1 4 2 5 4" xfId="28541"/>
    <cellStyle name="Total 1 4 2 5 5" xfId="28542"/>
    <cellStyle name="Total 1 4 2 5 6" xfId="28543"/>
    <cellStyle name="Total 1 4 2 6" xfId="28544"/>
    <cellStyle name="Total 1 4 2 6 2" xfId="28545"/>
    <cellStyle name="Total 1 4 2 6 3" xfId="28546"/>
    <cellStyle name="Total 1 4 2 6 4" xfId="28547"/>
    <cellStyle name="Total 1 4 2 6 5" xfId="28548"/>
    <cellStyle name="Total 1 4 2 7" xfId="28549"/>
    <cellStyle name="Total 1 4 2 8" xfId="28550"/>
    <cellStyle name="Total 1 4 2 9" xfId="28551"/>
    <cellStyle name="Total 1 4 3" xfId="28552"/>
    <cellStyle name="Total 1 4 3 10" xfId="28553"/>
    <cellStyle name="Total 1 4 3 2" xfId="28554"/>
    <cellStyle name="Total 1 4 3 2 2" xfId="28555"/>
    <cellStyle name="Total 1 4 3 2 2 2" xfId="28556"/>
    <cellStyle name="Total 1 4 3 2 2 3" xfId="28557"/>
    <cellStyle name="Total 1 4 3 2 2 4" xfId="28558"/>
    <cellStyle name="Total 1 4 3 2 2 5" xfId="28559"/>
    <cellStyle name="Total 1 4 3 2 3" xfId="28560"/>
    <cellStyle name="Total 1 4 3 2 4" xfId="28561"/>
    <cellStyle name="Total 1 4 3 2 5" xfId="28562"/>
    <cellStyle name="Total 1 4 3 2 6" xfId="28563"/>
    <cellStyle name="Total 1 4 3 3" xfId="28564"/>
    <cellStyle name="Total 1 4 3 3 2" xfId="28565"/>
    <cellStyle name="Total 1 4 3 3 2 2" xfId="28566"/>
    <cellStyle name="Total 1 4 3 3 2 3" xfId="28567"/>
    <cellStyle name="Total 1 4 3 3 2 4" xfId="28568"/>
    <cellStyle name="Total 1 4 3 3 2 5" xfId="28569"/>
    <cellStyle name="Total 1 4 3 3 3" xfId="28570"/>
    <cellStyle name="Total 1 4 3 3 4" xfId="28571"/>
    <cellStyle name="Total 1 4 3 3 5" xfId="28572"/>
    <cellStyle name="Total 1 4 3 3 6" xfId="28573"/>
    <cellStyle name="Total 1 4 3 4" xfId="28574"/>
    <cellStyle name="Total 1 4 3 4 2" xfId="28575"/>
    <cellStyle name="Total 1 4 3 4 2 2" xfId="28576"/>
    <cellStyle name="Total 1 4 3 4 2 3" xfId="28577"/>
    <cellStyle name="Total 1 4 3 4 2 4" xfId="28578"/>
    <cellStyle name="Total 1 4 3 4 2 5" xfId="28579"/>
    <cellStyle name="Total 1 4 3 4 3" xfId="28580"/>
    <cellStyle name="Total 1 4 3 4 4" xfId="28581"/>
    <cellStyle name="Total 1 4 3 4 5" xfId="28582"/>
    <cellStyle name="Total 1 4 3 4 6" xfId="28583"/>
    <cellStyle name="Total 1 4 3 5" xfId="28584"/>
    <cellStyle name="Total 1 4 3 5 2" xfId="28585"/>
    <cellStyle name="Total 1 4 3 5 2 2" xfId="28586"/>
    <cellStyle name="Total 1 4 3 5 2 3" xfId="28587"/>
    <cellStyle name="Total 1 4 3 5 2 4" xfId="28588"/>
    <cellStyle name="Total 1 4 3 5 2 5" xfId="28589"/>
    <cellStyle name="Total 1 4 3 5 3" xfId="28590"/>
    <cellStyle name="Total 1 4 3 5 4" xfId="28591"/>
    <cellStyle name="Total 1 4 3 5 5" xfId="28592"/>
    <cellStyle name="Total 1 4 3 5 6" xfId="28593"/>
    <cellStyle name="Total 1 4 3 6" xfId="28594"/>
    <cellStyle name="Total 1 4 3 6 2" xfId="28595"/>
    <cellStyle name="Total 1 4 3 6 3" xfId="28596"/>
    <cellStyle name="Total 1 4 3 6 4" xfId="28597"/>
    <cellStyle name="Total 1 4 3 6 5" xfId="28598"/>
    <cellStyle name="Total 1 4 3 7" xfId="28599"/>
    <cellStyle name="Total 1 4 3 8" xfId="28600"/>
    <cellStyle name="Total 1 4 3 9" xfId="28601"/>
    <cellStyle name="Total 1 4 4" xfId="28602"/>
    <cellStyle name="Total 1 4 4 2" xfId="28603"/>
    <cellStyle name="Total 1 4 4 2 2" xfId="28604"/>
    <cellStyle name="Total 1 4 4 2 3" xfId="28605"/>
    <cellStyle name="Total 1 4 4 2 4" xfId="28606"/>
    <cellStyle name="Total 1 4 4 2 5" xfId="28607"/>
    <cellStyle name="Total 1 4 4 3" xfId="28608"/>
    <cellStyle name="Total 1 4 4 4" xfId="28609"/>
    <cellStyle name="Total 1 4 4 5" xfId="28610"/>
    <cellStyle name="Total 1 4 4 6" xfId="28611"/>
    <cellStyle name="Total 1 4 5" xfId="28612"/>
    <cellStyle name="Total 1 4 5 2" xfId="28613"/>
    <cellStyle name="Total 1 4 5 2 2" xfId="28614"/>
    <cellStyle name="Total 1 4 5 2 3" xfId="28615"/>
    <cellStyle name="Total 1 4 5 2 4" xfId="28616"/>
    <cellStyle name="Total 1 4 5 2 5" xfId="28617"/>
    <cellStyle name="Total 1 4 5 3" xfId="28618"/>
    <cellStyle name="Total 1 4 5 4" xfId="28619"/>
    <cellStyle name="Total 1 4 5 5" xfId="28620"/>
    <cellStyle name="Total 1 4 5 6" xfId="28621"/>
    <cellStyle name="Total 1 4 6" xfId="28622"/>
    <cellStyle name="Total 1 4 6 2" xfId="28623"/>
    <cellStyle name="Total 1 4 6 2 2" xfId="28624"/>
    <cellStyle name="Total 1 4 6 2 3" xfId="28625"/>
    <cellStyle name="Total 1 4 6 2 4" xfId="28626"/>
    <cellStyle name="Total 1 4 6 2 5" xfId="28627"/>
    <cellStyle name="Total 1 4 6 3" xfId="28628"/>
    <cellStyle name="Total 1 4 6 4" xfId="28629"/>
    <cellStyle name="Total 1 4 6 5" xfId="28630"/>
    <cellStyle name="Total 1 4 6 6" xfId="28631"/>
    <cellStyle name="Total 1 4 7" xfId="28632"/>
    <cellStyle name="Total 1 4 7 2" xfId="28633"/>
    <cellStyle name="Total 1 4 7 3" xfId="28634"/>
    <cellStyle name="Total 1 4 7 4" xfId="28635"/>
    <cellStyle name="Total 1 4 7 5" xfId="28636"/>
    <cellStyle name="Total 1 4 8" xfId="28637"/>
    <cellStyle name="Total 1 4 9" xfId="28638"/>
    <cellStyle name="Total 1 5" xfId="28639"/>
    <cellStyle name="Total 1 5 10" xfId="28640"/>
    <cellStyle name="Total 1 5 11" xfId="28641"/>
    <cellStyle name="Total 1 5 12" xfId="28642"/>
    <cellStyle name="Total 1 5 2" xfId="28643"/>
    <cellStyle name="Total 1 5 2 10" xfId="28644"/>
    <cellStyle name="Total 1 5 2 2" xfId="28645"/>
    <cellStyle name="Total 1 5 2 2 2" xfId="28646"/>
    <cellStyle name="Total 1 5 2 2 2 2" xfId="28647"/>
    <cellStyle name="Total 1 5 2 2 2 3" xfId="28648"/>
    <cellStyle name="Total 1 5 2 2 2 4" xfId="28649"/>
    <cellStyle name="Total 1 5 2 2 2 5" xfId="28650"/>
    <cellStyle name="Total 1 5 2 2 3" xfId="28651"/>
    <cellStyle name="Total 1 5 2 2 4" xfId="28652"/>
    <cellStyle name="Total 1 5 2 2 5" xfId="28653"/>
    <cellStyle name="Total 1 5 2 2 6" xfId="28654"/>
    <cellStyle name="Total 1 5 2 3" xfId="28655"/>
    <cellStyle name="Total 1 5 2 3 2" xfId="28656"/>
    <cellStyle name="Total 1 5 2 3 2 2" xfId="28657"/>
    <cellStyle name="Total 1 5 2 3 2 3" xfId="28658"/>
    <cellStyle name="Total 1 5 2 3 2 4" xfId="28659"/>
    <cellStyle name="Total 1 5 2 3 2 5" xfId="28660"/>
    <cellStyle name="Total 1 5 2 3 3" xfId="28661"/>
    <cellStyle name="Total 1 5 2 3 4" xfId="28662"/>
    <cellStyle name="Total 1 5 2 3 5" xfId="28663"/>
    <cellStyle name="Total 1 5 2 3 6" xfId="28664"/>
    <cellStyle name="Total 1 5 2 4" xfId="28665"/>
    <cellStyle name="Total 1 5 2 4 2" xfId="28666"/>
    <cellStyle name="Total 1 5 2 4 2 2" xfId="28667"/>
    <cellStyle name="Total 1 5 2 4 2 3" xfId="28668"/>
    <cellStyle name="Total 1 5 2 4 2 4" xfId="28669"/>
    <cellStyle name="Total 1 5 2 4 2 5" xfId="28670"/>
    <cellStyle name="Total 1 5 2 4 3" xfId="28671"/>
    <cellStyle name="Total 1 5 2 4 4" xfId="28672"/>
    <cellStyle name="Total 1 5 2 4 5" xfId="28673"/>
    <cellStyle name="Total 1 5 2 4 6" xfId="28674"/>
    <cellStyle name="Total 1 5 2 5" xfId="28675"/>
    <cellStyle name="Total 1 5 2 5 2" xfId="28676"/>
    <cellStyle name="Total 1 5 2 5 2 2" xfId="28677"/>
    <cellStyle name="Total 1 5 2 5 2 3" xfId="28678"/>
    <cellStyle name="Total 1 5 2 5 2 4" xfId="28679"/>
    <cellStyle name="Total 1 5 2 5 2 5" xfId="28680"/>
    <cellStyle name="Total 1 5 2 5 3" xfId="28681"/>
    <cellStyle name="Total 1 5 2 5 4" xfId="28682"/>
    <cellStyle name="Total 1 5 2 5 5" xfId="28683"/>
    <cellStyle name="Total 1 5 2 5 6" xfId="28684"/>
    <cellStyle name="Total 1 5 2 6" xfId="28685"/>
    <cellStyle name="Total 1 5 2 6 2" xfId="28686"/>
    <cellStyle name="Total 1 5 2 6 3" xfId="28687"/>
    <cellStyle name="Total 1 5 2 6 4" xfId="28688"/>
    <cellStyle name="Total 1 5 2 6 5" xfId="28689"/>
    <cellStyle name="Total 1 5 2 7" xfId="28690"/>
    <cellStyle name="Total 1 5 2 8" xfId="28691"/>
    <cellStyle name="Total 1 5 2 9" xfId="28692"/>
    <cellStyle name="Total 1 5 3" xfId="28693"/>
    <cellStyle name="Total 1 5 3 10" xfId="28694"/>
    <cellStyle name="Total 1 5 3 2" xfId="28695"/>
    <cellStyle name="Total 1 5 3 2 2" xfId="28696"/>
    <cellStyle name="Total 1 5 3 2 2 2" xfId="28697"/>
    <cellStyle name="Total 1 5 3 2 2 3" xfId="28698"/>
    <cellStyle name="Total 1 5 3 2 2 4" xfId="28699"/>
    <cellStyle name="Total 1 5 3 2 2 5" xfId="28700"/>
    <cellStyle name="Total 1 5 3 2 3" xfId="28701"/>
    <cellStyle name="Total 1 5 3 2 4" xfId="28702"/>
    <cellStyle name="Total 1 5 3 2 5" xfId="28703"/>
    <cellStyle name="Total 1 5 3 2 6" xfId="28704"/>
    <cellStyle name="Total 1 5 3 3" xfId="28705"/>
    <cellStyle name="Total 1 5 3 3 2" xfId="28706"/>
    <cellStyle name="Total 1 5 3 3 2 2" xfId="28707"/>
    <cellStyle name="Total 1 5 3 3 2 3" xfId="28708"/>
    <cellStyle name="Total 1 5 3 3 2 4" xfId="28709"/>
    <cellStyle name="Total 1 5 3 3 2 5" xfId="28710"/>
    <cellStyle name="Total 1 5 3 3 3" xfId="28711"/>
    <cellStyle name="Total 1 5 3 3 4" xfId="28712"/>
    <cellStyle name="Total 1 5 3 3 5" xfId="28713"/>
    <cellStyle name="Total 1 5 3 3 6" xfId="28714"/>
    <cellStyle name="Total 1 5 3 4" xfId="28715"/>
    <cellStyle name="Total 1 5 3 4 2" xfId="28716"/>
    <cellStyle name="Total 1 5 3 4 2 2" xfId="28717"/>
    <cellStyle name="Total 1 5 3 4 2 3" xfId="28718"/>
    <cellStyle name="Total 1 5 3 4 2 4" xfId="28719"/>
    <cellStyle name="Total 1 5 3 4 2 5" xfId="28720"/>
    <cellStyle name="Total 1 5 3 4 3" xfId="28721"/>
    <cellStyle name="Total 1 5 3 4 4" xfId="28722"/>
    <cellStyle name="Total 1 5 3 4 5" xfId="28723"/>
    <cellStyle name="Total 1 5 3 4 6" xfId="28724"/>
    <cellStyle name="Total 1 5 3 5" xfId="28725"/>
    <cellStyle name="Total 1 5 3 5 2" xfId="28726"/>
    <cellStyle name="Total 1 5 3 5 2 2" xfId="28727"/>
    <cellStyle name="Total 1 5 3 5 2 3" xfId="28728"/>
    <cellStyle name="Total 1 5 3 5 2 4" xfId="28729"/>
    <cellStyle name="Total 1 5 3 5 2 5" xfId="28730"/>
    <cellStyle name="Total 1 5 3 5 3" xfId="28731"/>
    <cellStyle name="Total 1 5 3 5 4" xfId="28732"/>
    <cellStyle name="Total 1 5 3 5 5" xfId="28733"/>
    <cellStyle name="Total 1 5 3 5 6" xfId="28734"/>
    <cellStyle name="Total 1 5 3 6" xfId="28735"/>
    <cellStyle name="Total 1 5 3 6 2" xfId="28736"/>
    <cellStyle name="Total 1 5 3 6 3" xfId="28737"/>
    <cellStyle name="Total 1 5 3 6 4" xfId="28738"/>
    <cellStyle name="Total 1 5 3 6 5" xfId="28739"/>
    <cellStyle name="Total 1 5 3 7" xfId="28740"/>
    <cellStyle name="Total 1 5 3 8" xfId="28741"/>
    <cellStyle name="Total 1 5 3 9" xfId="28742"/>
    <cellStyle name="Total 1 5 4" xfId="28743"/>
    <cellStyle name="Total 1 5 4 2" xfId="28744"/>
    <cellStyle name="Total 1 5 4 2 2" xfId="28745"/>
    <cellStyle name="Total 1 5 4 2 3" xfId="28746"/>
    <cellStyle name="Total 1 5 4 2 4" xfId="28747"/>
    <cellStyle name="Total 1 5 4 2 5" xfId="28748"/>
    <cellStyle name="Total 1 5 4 3" xfId="28749"/>
    <cellStyle name="Total 1 5 4 4" xfId="28750"/>
    <cellStyle name="Total 1 5 4 5" xfId="28751"/>
    <cellStyle name="Total 1 5 4 6" xfId="28752"/>
    <cellStyle name="Total 1 5 5" xfId="28753"/>
    <cellStyle name="Total 1 5 5 2" xfId="28754"/>
    <cellStyle name="Total 1 5 5 2 2" xfId="28755"/>
    <cellStyle name="Total 1 5 5 2 3" xfId="28756"/>
    <cellStyle name="Total 1 5 5 2 4" xfId="28757"/>
    <cellStyle name="Total 1 5 5 2 5" xfId="28758"/>
    <cellStyle name="Total 1 5 5 3" xfId="28759"/>
    <cellStyle name="Total 1 5 5 4" xfId="28760"/>
    <cellStyle name="Total 1 5 5 5" xfId="28761"/>
    <cellStyle name="Total 1 5 5 6" xfId="28762"/>
    <cellStyle name="Total 1 5 6" xfId="28763"/>
    <cellStyle name="Total 1 5 6 2" xfId="28764"/>
    <cellStyle name="Total 1 5 6 2 2" xfId="28765"/>
    <cellStyle name="Total 1 5 6 2 3" xfId="28766"/>
    <cellStyle name="Total 1 5 6 2 4" xfId="28767"/>
    <cellStyle name="Total 1 5 6 2 5" xfId="28768"/>
    <cellStyle name="Total 1 5 6 3" xfId="28769"/>
    <cellStyle name="Total 1 5 6 4" xfId="28770"/>
    <cellStyle name="Total 1 5 6 5" xfId="28771"/>
    <cellStyle name="Total 1 5 6 6" xfId="28772"/>
    <cellStyle name="Total 1 5 7" xfId="28773"/>
    <cellStyle name="Total 1 5 7 2" xfId="28774"/>
    <cellStyle name="Total 1 5 7 2 2" xfId="28775"/>
    <cellStyle name="Total 1 5 7 2 3" xfId="28776"/>
    <cellStyle name="Total 1 5 7 2 4" xfId="28777"/>
    <cellStyle name="Total 1 5 7 2 5" xfId="28778"/>
    <cellStyle name="Total 1 5 7 3" xfId="28779"/>
    <cellStyle name="Total 1 5 7 4" xfId="28780"/>
    <cellStyle name="Total 1 5 7 5" xfId="28781"/>
    <cellStyle name="Total 1 5 7 6" xfId="28782"/>
    <cellStyle name="Total 1 5 8" xfId="28783"/>
    <cellStyle name="Total 1 5 8 2" xfId="28784"/>
    <cellStyle name="Total 1 5 8 3" xfId="28785"/>
    <cellStyle name="Total 1 5 8 4" xfId="28786"/>
    <cellStyle name="Total 1 5 8 5" xfId="28787"/>
    <cellStyle name="Total 1 5 9" xfId="28788"/>
    <cellStyle name="Total 10" xfId="5868"/>
    <cellStyle name="Total 10 2" xfId="10066"/>
    <cellStyle name="Total 11" xfId="5869"/>
    <cellStyle name="Total 11 2" xfId="10067"/>
    <cellStyle name="Total 12" xfId="5870"/>
    <cellStyle name="Total 12 2" xfId="10068"/>
    <cellStyle name="Total 13" xfId="5871"/>
    <cellStyle name="Total 13 2" xfId="10069"/>
    <cellStyle name="Total 14" xfId="5872"/>
    <cellStyle name="Total 14 2" xfId="10070"/>
    <cellStyle name="Total 15" xfId="5873"/>
    <cellStyle name="Total 15 2" xfId="10071"/>
    <cellStyle name="Total 16" xfId="5874"/>
    <cellStyle name="Total 16 2" xfId="10072"/>
    <cellStyle name="Total 17" xfId="5875"/>
    <cellStyle name="Total 17 2" xfId="10073"/>
    <cellStyle name="Total 18" xfId="5876"/>
    <cellStyle name="Total 18 2" xfId="10074"/>
    <cellStyle name="Total 19" xfId="5877"/>
    <cellStyle name="Total 19 2" xfId="10075"/>
    <cellStyle name="Total 2" xfId="1000"/>
    <cellStyle name="Total 2 10" xfId="28790"/>
    <cellStyle name="Total 2 11" xfId="28791"/>
    <cellStyle name="Total 2 12" xfId="28792"/>
    <cellStyle name="Total 2 13" xfId="28789"/>
    <cellStyle name="Total 2 2" xfId="5879"/>
    <cellStyle name="Total 2 2 10" xfId="28794"/>
    <cellStyle name="Total 2 2 10 2" xfId="28795"/>
    <cellStyle name="Total 2 2 10 2 2" xfId="28796"/>
    <cellStyle name="Total 2 2 10 2 3" xfId="28797"/>
    <cellStyle name="Total 2 2 10 2 4" xfId="28798"/>
    <cellStyle name="Total 2 2 10 2 5" xfId="28799"/>
    <cellStyle name="Total 2 2 10 3" xfId="28800"/>
    <cellStyle name="Total 2 2 10 4" xfId="28801"/>
    <cellStyle name="Total 2 2 10 5" xfId="28802"/>
    <cellStyle name="Total 2 2 10 6" xfId="28803"/>
    <cellStyle name="Total 2 2 11" xfId="28804"/>
    <cellStyle name="Total 2 2 11 2" xfId="28805"/>
    <cellStyle name="Total 2 2 11 2 2" xfId="28806"/>
    <cellStyle name="Total 2 2 11 2 3" xfId="28807"/>
    <cellStyle name="Total 2 2 11 2 4" xfId="28808"/>
    <cellStyle name="Total 2 2 11 2 5" xfId="28809"/>
    <cellStyle name="Total 2 2 11 3" xfId="28810"/>
    <cellStyle name="Total 2 2 11 4" xfId="28811"/>
    <cellStyle name="Total 2 2 11 5" xfId="28812"/>
    <cellStyle name="Total 2 2 11 6" xfId="28813"/>
    <cellStyle name="Total 2 2 12" xfId="28814"/>
    <cellStyle name="Total 2 2 12 2" xfId="28815"/>
    <cellStyle name="Total 2 2 12 2 2" xfId="28816"/>
    <cellStyle name="Total 2 2 12 2 3" xfId="28817"/>
    <cellStyle name="Total 2 2 12 2 4" xfId="28818"/>
    <cellStyle name="Total 2 2 12 2 5" xfId="28819"/>
    <cellStyle name="Total 2 2 12 3" xfId="28820"/>
    <cellStyle name="Total 2 2 12 4" xfId="28821"/>
    <cellStyle name="Total 2 2 12 5" xfId="28822"/>
    <cellStyle name="Total 2 2 12 6" xfId="28823"/>
    <cellStyle name="Total 2 2 13" xfId="28824"/>
    <cellStyle name="Total 2 2 13 2" xfId="28825"/>
    <cellStyle name="Total 2 2 13 3" xfId="28826"/>
    <cellStyle name="Total 2 2 13 4" xfId="28827"/>
    <cellStyle name="Total 2 2 13 5" xfId="28828"/>
    <cellStyle name="Total 2 2 14" xfId="28829"/>
    <cellStyle name="Total 2 2 15" xfId="28830"/>
    <cellStyle name="Total 2 2 16" xfId="28831"/>
    <cellStyle name="Total 2 2 17" xfId="28832"/>
    <cellStyle name="Total 2 2 18" xfId="28793"/>
    <cellStyle name="Total 2 2 2" xfId="5880"/>
    <cellStyle name="Total 2 2 2 10" xfId="28834"/>
    <cellStyle name="Total 2 2 2 11" xfId="28835"/>
    <cellStyle name="Total 2 2 2 12" xfId="28836"/>
    <cellStyle name="Total 2 2 2 13" xfId="28833"/>
    <cellStyle name="Total 2 2 2 2" xfId="10077"/>
    <cellStyle name="Total 2 2 2 2 10" xfId="28838"/>
    <cellStyle name="Total 2 2 2 2 11" xfId="28839"/>
    <cellStyle name="Total 2 2 2 2 12" xfId="28837"/>
    <cellStyle name="Total 2 2 2 2 2" xfId="28840"/>
    <cellStyle name="Total 2 2 2 2 2 10" xfId="28841"/>
    <cellStyle name="Total 2 2 2 2 2 2" xfId="28842"/>
    <cellStyle name="Total 2 2 2 2 2 2 2" xfId="28843"/>
    <cellStyle name="Total 2 2 2 2 2 2 2 2" xfId="28844"/>
    <cellStyle name="Total 2 2 2 2 2 2 2 3" xfId="28845"/>
    <cellStyle name="Total 2 2 2 2 2 2 2 4" xfId="28846"/>
    <cellStyle name="Total 2 2 2 2 2 2 2 5" xfId="28847"/>
    <cellStyle name="Total 2 2 2 2 2 2 3" xfId="28848"/>
    <cellStyle name="Total 2 2 2 2 2 2 4" xfId="28849"/>
    <cellStyle name="Total 2 2 2 2 2 2 5" xfId="28850"/>
    <cellStyle name="Total 2 2 2 2 2 2 6" xfId="28851"/>
    <cellStyle name="Total 2 2 2 2 2 3" xfId="28852"/>
    <cellStyle name="Total 2 2 2 2 2 3 2" xfId="28853"/>
    <cellStyle name="Total 2 2 2 2 2 3 2 2" xfId="28854"/>
    <cellStyle name="Total 2 2 2 2 2 3 2 3" xfId="28855"/>
    <cellStyle name="Total 2 2 2 2 2 3 2 4" xfId="28856"/>
    <cellStyle name="Total 2 2 2 2 2 3 2 5" xfId="28857"/>
    <cellStyle name="Total 2 2 2 2 2 3 3" xfId="28858"/>
    <cellStyle name="Total 2 2 2 2 2 3 4" xfId="28859"/>
    <cellStyle name="Total 2 2 2 2 2 3 5" xfId="28860"/>
    <cellStyle name="Total 2 2 2 2 2 3 6" xfId="28861"/>
    <cellStyle name="Total 2 2 2 2 2 4" xfId="28862"/>
    <cellStyle name="Total 2 2 2 2 2 4 2" xfId="28863"/>
    <cellStyle name="Total 2 2 2 2 2 4 2 2" xfId="28864"/>
    <cellStyle name="Total 2 2 2 2 2 4 2 3" xfId="28865"/>
    <cellStyle name="Total 2 2 2 2 2 4 2 4" xfId="28866"/>
    <cellStyle name="Total 2 2 2 2 2 4 2 5" xfId="28867"/>
    <cellStyle name="Total 2 2 2 2 2 4 3" xfId="28868"/>
    <cellStyle name="Total 2 2 2 2 2 4 4" xfId="28869"/>
    <cellStyle name="Total 2 2 2 2 2 4 5" xfId="28870"/>
    <cellStyle name="Total 2 2 2 2 2 4 6" xfId="28871"/>
    <cellStyle name="Total 2 2 2 2 2 5" xfId="28872"/>
    <cellStyle name="Total 2 2 2 2 2 5 2" xfId="28873"/>
    <cellStyle name="Total 2 2 2 2 2 5 2 2" xfId="28874"/>
    <cellStyle name="Total 2 2 2 2 2 5 2 3" xfId="28875"/>
    <cellStyle name="Total 2 2 2 2 2 5 2 4" xfId="28876"/>
    <cellStyle name="Total 2 2 2 2 2 5 2 5" xfId="28877"/>
    <cellStyle name="Total 2 2 2 2 2 5 3" xfId="28878"/>
    <cellStyle name="Total 2 2 2 2 2 5 4" xfId="28879"/>
    <cellStyle name="Total 2 2 2 2 2 5 5" xfId="28880"/>
    <cellStyle name="Total 2 2 2 2 2 5 6" xfId="28881"/>
    <cellStyle name="Total 2 2 2 2 2 6" xfId="28882"/>
    <cellStyle name="Total 2 2 2 2 2 6 2" xfId="28883"/>
    <cellStyle name="Total 2 2 2 2 2 6 3" xfId="28884"/>
    <cellStyle name="Total 2 2 2 2 2 6 4" xfId="28885"/>
    <cellStyle name="Total 2 2 2 2 2 6 5" xfId="28886"/>
    <cellStyle name="Total 2 2 2 2 2 7" xfId="28887"/>
    <cellStyle name="Total 2 2 2 2 2 8" xfId="28888"/>
    <cellStyle name="Total 2 2 2 2 2 9" xfId="28889"/>
    <cellStyle name="Total 2 2 2 2 3" xfId="28890"/>
    <cellStyle name="Total 2 2 2 2 3 10" xfId="28891"/>
    <cellStyle name="Total 2 2 2 2 3 2" xfId="28892"/>
    <cellStyle name="Total 2 2 2 2 3 2 2" xfId="28893"/>
    <cellStyle name="Total 2 2 2 2 3 2 2 2" xfId="28894"/>
    <cellStyle name="Total 2 2 2 2 3 2 2 3" xfId="28895"/>
    <cellStyle name="Total 2 2 2 2 3 2 2 4" xfId="28896"/>
    <cellStyle name="Total 2 2 2 2 3 2 2 5" xfId="28897"/>
    <cellStyle name="Total 2 2 2 2 3 2 3" xfId="28898"/>
    <cellStyle name="Total 2 2 2 2 3 2 4" xfId="28899"/>
    <cellStyle name="Total 2 2 2 2 3 2 5" xfId="28900"/>
    <cellStyle name="Total 2 2 2 2 3 2 6" xfId="28901"/>
    <cellStyle name="Total 2 2 2 2 3 3" xfId="28902"/>
    <cellStyle name="Total 2 2 2 2 3 3 2" xfId="28903"/>
    <cellStyle name="Total 2 2 2 2 3 3 2 2" xfId="28904"/>
    <cellStyle name="Total 2 2 2 2 3 3 2 3" xfId="28905"/>
    <cellStyle name="Total 2 2 2 2 3 3 2 4" xfId="28906"/>
    <cellStyle name="Total 2 2 2 2 3 3 2 5" xfId="28907"/>
    <cellStyle name="Total 2 2 2 2 3 3 3" xfId="28908"/>
    <cellStyle name="Total 2 2 2 2 3 3 4" xfId="28909"/>
    <cellStyle name="Total 2 2 2 2 3 3 5" xfId="28910"/>
    <cellStyle name="Total 2 2 2 2 3 3 6" xfId="28911"/>
    <cellStyle name="Total 2 2 2 2 3 4" xfId="28912"/>
    <cellStyle name="Total 2 2 2 2 3 4 2" xfId="28913"/>
    <cellStyle name="Total 2 2 2 2 3 4 2 2" xfId="28914"/>
    <cellStyle name="Total 2 2 2 2 3 4 2 3" xfId="28915"/>
    <cellStyle name="Total 2 2 2 2 3 4 2 4" xfId="28916"/>
    <cellStyle name="Total 2 2 2 2 3 4 2 5" xfId="28917"/>
    <cellStyle name="Total 2 2 2 2 3 4 3" xfId="28918"/>
    <cellStyle name="Total 2 2 2 2 3 4 4" xfId="28919"/>
    <cellStyle name="Total 2 2 2 2 3 4 5" xfId="28920"/>
    <cellStyle name="Total 2 2 2 2 3 4 6" xfId="28921"/>
    <cellStyle name="Total 2 2 2 2 3 5" xfId="28922"/>
    <cellStyle name="Total 2 2 2 2 3 5 2" xfId="28923"/>
    <cellStyle name="Total 2 2 2 2 3 5 2 2" xfId="28924"/>
    <cellStyle name="Total 2 2 2 2 3 5 2 3" xfId="28925"/>
    <cellStyle name="Total 2 2 2 2 3 5 2 4" xfId="28926"/>
    <cellStyle name="Total 2 2 2 2 3 5 2 5" xfId="28927"/>
    <cellStyle name="Total 2 2 2 2 3 5 3" xfId="28928"/>
    <cellStyle name="Total 2 2 2 2 3 5 4" xfId="28929"/>
    <cellStyle name="Total 2 2 2 2 3 5 5" xfId="28930"/>
    <cellStyle name="Total 2 2 2 2 3 5 6" xfId="28931"/>
    <cellStyle name="Total 2 2 2 2 3 6" xfId="28932"/>
    <cellStyle name="Total 2 2 2 2 3 6 2" xfId="28933"/>
    <cellStyle name="Total 2 2 2 2 3 6 3" xfId="28934"/>
    <cellStyle name="Total 2 2 2 2 3 6 4" xfId="28935"/>
    <cellStyle name="Total 2 2 2 2 3 6 5" xfId="28936"/>
    <cellStyle name="Total 2 2 2 2 3 7" xfId="28937"/>
    <cellStyle name="Total 2 2 2 2 3 8" xfId="28938"/>
    <cellStyle name="Total 2 2 2 2 3 9" xfId="28939"/>
    <cellStyle name="Total 2 2 2 2 4" xfId="28940"/>
    <cellStyle name="Total 2 2 2 2 4 2" xfId="28941"/>
    <cellStyle name="Total 2 2 2 2 4 2 2" xfId="28942"/>
    <cellStyle name="Total 2 2 2 2 4 2 3" xfId="28943"/>
    <cellStyle name="Total 2 2 2 2 4 2 4" xfId="28944"/>
    <cellStyle name="Total 2 2 2 2 4 2 5" xfId="28945"/>
    <cellStyle name="Total 2 2 2 2 4 3" xfId="28946"/>
    <cellStyle name="Total 2 2 2 2 4 4" xfId="28947"/>
    <cellStyle name="Total 2 2 2 2 4 5" xfId="28948"/>
    <cellStyle name="Total 2 2 2 2 4 6" xfId="28949"/>
    <cellStyle name="Total 2 2 2 2 5" xfId="28950"/>
    <cellStyle name="Total 2 2 2 2 5 2" xfId="28951"/>
    <cellStyle name="Total 2 2 2 2 5 2 2" xfId="28952"/>
    <cellStyle name="Total 2 2 2 2 5 2 3" xfId="28953"/>
    <cellStyle name="Total 2 2 2 2 5 2 4" xfId="28954"/>
    <cellStyle name="Total 2 2 2 2 5 2 5" xfId="28955"/>
    <cellStyle name="Total 2 2 2 2 5 3" xfId="28956"/>
    <cellStyle name="Total 2 2 2 2 5 4" xfId="28957"/>
    <cellStyle name="Total 2 2 2 2 5 5" xfId="28958"/>
    <cellStyle name="Total 2 2 2 2 5 6" xfId="28959"/>
    <cellStyle name="Total 2 2 2 2 6" xfId="28960"/>
    <cellStyle name="Total 2 2 2 2 6 2" xfId="28961"/>
    <cellStyle name="Total 2 2 2 2 6 2 2" xfId="28962"/>
    <cellStyle name="Total 2 2 2 2 6 2 3" xfId="28963"/>
    <cellStyle name="Total 2 2 2 2 6 2 4" xfId="28964"/>
    <cellStyle name="Total 2 2 2 2 6 2 5" xfId="28965"/>
    <cellStyle name="Total 2 2 2 2 6 3" xfId="28966"/>
    <cellStyle name="Total 2 2 2 2 6 4" xfId="28967"/>
    <cellStyle name="Total 2 2 2 2 6 5" xfId="28968"/>
    <cellStyle name="Total 2 2 2 2 6 6" xfId="28969"/>
    <cellStyle name="Total 2 2 2 2 7" xfId="28970"/>
    <cellStyle name="Total 2 2 2 2 7 2" xfId="28971"/>
    <cellStyle name="Total 2 2 2 2 7 3" xfId="28972"/>
    <cellStyle name="Total 2 2 2 2 7 4" xfId="28973"/>
    <cellStyle name="Total 2 2 2 2 7 5" xfId="28974"/>
    <cellStyle name="Total 2 2 2 2 8" xfId="28975"/>
    <cellStyle name="Total 2 2 2 2 9" xfId="28976"/>
    <cellStyle name="Total 2 2 2 3" xfId="28977"/>
    <cellStyle name="Total 2 2 2 3 10" xfId="28978"/>
    <cellStyle name="Total 2 2 2 3 11" xfId="28979"/>
    <cellStyle name="Total 2 2 2 3 2" xfId="28980"/>
    <cellStyle name="Total 2 2 2 3 2 2" xfId="28981"/>
    <cellStyle name="Total 2 2 2 3 2 2 2" xfId="28982"/>
    <cellStyle name="Total 2 2 2 3 2 2 3" xfId="28983"/>
    <cellStyle name="Total 2 2 2 3 2 2 4" xfId="28984"/>
    <cellStyle name="Total 2 2 2 3 2 2 5" xfId="28985"/>
    <cellStyle name="Total 2 2 2 3 2 3" xfId="28986"/>
    <cellStyle name="Total 2 2 2 3 2 4" xfId="28987"/>
    <cellStyle name="Total 2 2 2 3 2 5" xfId="28988"/>
    <cellStyle name="Total 2 2 2 3 2 6" xfId="28989"/>
    <cellStyle name="Total 2 2 2 3 3" xfId="28990"/>
    <cellStyle name="Total 2 2 2 3 3 2" xfId="28991"/>
    <cellStyle name="Total 2 2 2 3 3 2 2" xfId="28992"/>
    <cellStyle name="Total 2 2 2 3 3 2 3" xfId="28993"/>
    <cellStyle name="Total 2 2 2 3 3 2 4" xfId="28994"/>
    <cellStyle name="Total 2 2 2 3 3 2 5" xfId="28995"/>
    <cellStyle name="Total 2 2 2 3 3 3" xfId="28996"/>
    <cellStyle name="Total 2 2 2 3 3 4" xfId="28997"/>
    <cellStyle name="Total 2 2 2 3 3 5" xfId="28998"/>
    <cellStyle name="Total 2 2 2 3 3 6" xfId="28999"/>
    <cellStyle name="Total 2 2 2 3 4" xfId="29000"/>
    <cellStyle name="Total 2 2 2 3 4 2" xfId="29001"/>
    <cellStyle name="Total 2 2 2 3 4 2 2" xfId="29002"/>
    <cellStyle name="Total 2 2 2 3 4 2 3" xfId="29003"/>
    <cellStyle name="Total 2 2 2 3 4 2 4" xfId="29004"/>
    <cellStyle name="Total 2 2 2 3 4 2 5" xfId="29005"/>
    <cellStyle name="Total 2 2 2 3 4 3" xfId="29006"/>
    <cellStyle name="Total 2 2 2 3 4 4" xfId="29007"/>
    <cellStyle name="Total 2 2 2 3 4 5" xfId="29008"/>
    <cellStyle name="Total 2 2 2 3 4 6" xfId="29009"/>
    <cellStyle name="Total 2 2 2 3 5" xfId="29010"/>
    <cellStyle name="Total 2 2 2 3 5 2" xfId="29011"/>
    <cellStyle name="Total 2 2 2 3 5 2 2" xfId="29012"/>
    <cellStyle name="Total 2 2 2 3 5 2 3" xfId="29013"/>
    <cellStyle name="Total 2 2 2 3 5 2 4" xfId="29014"/>
    <cellStyle name="Total 2 2 2 3 5 2 5" xfId="29015"/>
    <cellStyle name="Total 2 2 2 3 5 3" xfId="29016"/>
    <cellStyle name="Total 2 2 2 3 5 4" xfId="29017"/>
    <cellStyle name="Total 2 2 2 3 5 5" xfId="29018"/>
    <cellStyle name="Total 2 2 2 3 5 6" xfId="29019"/>
    <cellStyle name="Total 2 2 2 3 6" xfId="29020"/>
    <cellStyle name="Total 2 2 2 3 6 2" xfId="29021"/>
    <cellStyle name="Total 2 2 2 3 6 3" xfId="29022"/>
    <cellStyle name="Total 2 2 2 3 6 4" xfId="29023"/>
    <cellStyle name="Total 2 2 2 3 6 5" xfId="29024"/>
    <cellStyle name="Total 2 2 2 3 7" xfId="29025"/>
    <cellStyle name="Total 2 2 2 3 7 2" xfId="29026"/>
    <cellStyle name="Total 2 2 2 3 7 3" xfId="29027"/>
    <cellStyle name="Total 2 2 2 3 7 4" xfId="29028"/>
    <cellStyle name="Total 2 2 2 3 7 5" xfId="29029"/>
    <cellStyle name="Total 2 2 2 3 8" xfId="29030"/>
    <cellStyle name="Total 2 2 2 3 9" xfId="29031"/>
    <cellStyle name="Total 2 2 2 4" xfId="29032"/>
    <cellStyle name="Total 2 2 2 4 10" xfId="29033"/>
    <cellStyle name="Total 2 2 2 4 2" xfId="29034"/>
    <cellStyle name="Total 2 2 2 4 2 2" xfId="29035"/>
    <cellStyle name="Total 2 2 2 4 2 2 2" xfId="29036"/>
    <cellStyle name="Total 2 2 2 4 2 2 3" xfId="29037"/>
    <cellStyle name="Total 2 2 2 4 2 2 4" xfId="29038"/>
    <cellStyle name="Total 2 2 2 4 2 2 5" xfId="29039"/>
    <cellStyle name="Total 2 2 2 4 2 3" xfId="29040"/>
    <cellStyle name="Total 2 2 2 4 2 4" xfId="29041"/>
    <cellStyle name="Total 2 2 2 4 2 5" xfId="29042"/>
    <cellStyle name="Total 2 2 2 4 2 6" xfId="29043"/>
    <cellStyle name="Total 2 2 2 4 3" xfId="29044"/>
    <cellStyle name="Total 2 2 2 4 3 2" xfId="29045"/>
    <cellStyle name="Total 2 2 2 4 3 2 2" xfId="29046"/>
    <cellStyle name="Total 2 2 2 4 3 2 3" xfId="29047"/>
    <cellStyle name="Total 2 2 2 4 3 2 4" xfId="29048"/>
    <cellStyle name="Total 2 2 2 4 3 2 5" xfId="29049"/>
    <cellStyle name="Total 2 2 2 4 3 3" xfId="29050"/>
    <cellStyle name="Total 2 2 2 4 3 4" xfId="29051"/>
    <cellStyle name="Total 2 2 2 4 3 5" xfId="29052"/>
    <cellStyle name="Total 2 2 2 4 3 6" xfId="29053"/>
    <cellStyle name="Total 2 2 2 4 4" xfId="29054"/>
    <cellStyle name="Total 2 2 2 4 4 2" xfId="29055"/>
    <cellStyle name="Total 2 2 2 4 4 2 2" xfId="29056"/>
    <cellStyle name="Total 2 2 2 4 4 2 3" xfId="29057"/>
    <cellStyle name="Total 2 2 2 4 4 2 4" xfId="29058"/>
    <cellStyle name="Total 2 2 2 4 4 2 5" xfId="29059"/>
    <cellStyle name="Total 2 2 2 4 4 3" xfId="29060"/>
    <cellStyle name="Total 2 2 2 4 4 4" xfId="29061"/>
    <cellStyle name="Total 2 2 2 4 4 5" xfId="29062"/>
    <cellStyle name="Total 2 2 2 4 4 6" xfId="29063"/>
    <cellStyle name="Total 2 2 2 4 5" xfId="29064"/>
    <cellStyle name="Total 2 2 2 4 5 2" xfId="29065"/>
    <cellStyle name="Total 2 2 2 4 5 2 2" xfId="29066"/>
    <cellStyle name="Total 2 2 2 4 5 2 3" xfId="29067"/>
    <cellStyle name="Total 2 2 2 4 5 2 4" xfId="29068"/>
    <cellStyle name="Total 2 2 2 4 5 2 5" xfId="29069"/>
    <cellStyle name="Total 2 2 2 4 5 3" xfId="29070"/>
    <cellStyle name="Total 2 2 2 4 5 4" xfId="29071"/>
    <cellStyle name="Total 2 2 2 4 5 5" xfId="29072"/>
    <cellStyle name="Total 2 2 2 4 5 6" xfId="29073"/>
    <cellStyle name="Total 2 2 2 4 6" xfId="29074"/>
    <cellStyle name="Total 2 2 2 4 6 2" xfId="29075"/>
    <cellStyle name="Total 2 2 2 4 6 3" xfId="29076"/>
    <cellStyle name="Total 2 2 2 4 6 4" xfId="29077"/>
    <cellStyle name="Total 2 2 2 4 6 5" xfId="29078"/>
    <cellStyle name="Total 2 2 2 4 7" xfId="29079"/>
    <cellStyle name="Total 2 2 2 4 8" xfId="29080"/>
    <cellStyle name="Total 2 2 2 4 9" xfId="29081"/>
    <cellStyle name="Total 2 2 2 5" xfId="29082"/>
    <cellStyle name="Total 2 2 2 5 2" xfId="29083"/>
    <cellStyle name="Total 2 2 2 5 2 2" xfId="29084"/>
    <cellStyle name="Total 2 2 2 5 2 3" xfId="29085"/>
    <cellStyle name="Total 2 2 2 5 2 4" xfId="29086"/>
    <cellStyle name="Total 2 2 2 5 2 5" xfId="29087"/>
    <cellStyle name="Total 2 2 2 5 3" xfId="29088"/>
    <cellStyle name="Total 2 2 2 5 4" xfId="29089"/>
    <cellStyle name="Total 2 2 2 5 5" xfId="29090"/>
    <cellStyle name="Total 2 2 2 5 6" xfId="29091"/>
    <cellStyle name="Total 2 2 2 6" xfId="29092"/>
    <cellStyle name="Total 2 2 2 6 2" xfId="29093"/>
    <cellStyle name="Total 2 2 2 6 2 2" xfId="29094"/>
    <cellStyle name="Total 2 2 2 6 2 3" xfId="29095"/>
    <cellStyle name="Total 2 2 2 6 2 4" xfId="29096"/>
    <cellStyle name="Total 2 2 2 6 2 5" xfId="29097"/>
    <cellStyle name="Total 2 2 2 6 3" xfId="29098"/>
    <cellStyle name="Total 2 2 2 6 4" xfId="29099"/>
    <cellStyle name="Total 2 2 2 6 5" xfId="29100"/>
    <cellStyle name="Total 2 2 2 6 6" xfId="29101"/>
    <cellStyle name="Total 2 2 2 7" xfId="29102"/>
    <cellStyle name="Total 2 2 2 7 2" xfId="29103"/>
    <cellStyle name="Total 2 2 2 7 2 2" xfId="29104"/>
    <cellStyle name="Total 2 2 2 7 2 3" xfId="29105"/>
    <cellStyle name="Total 2 2 2 7 2 4" xfId="29106"/>
    <cellStyle name="Total 2 2 2 7 2 5" xfId="29107"/>
    <cellStyle name="Total 2 2 2 7 3" xfId="29108"/>
    <cellStyle name="Total 2 2 2 7 4" xfId="29109"/>
    <cellStyle name="Total 2 2 2 7 5" xfId="29110"/>
    <cellStyle name="Total 2 2 2 7 6" xfId="29111"/>
    <cellStyle name="Total 2 2 2 8" xfId="29112"/>
    <cellStyle name="Total 2 2 2 8 2" xfId="29113"/>
    <cellStyle name="Total 2 2 2 8 3" xfId="29114"/>
    <cellStyle name="Total 2 2 2 8 4" xfId="29115"/>
    <cellStyle name="Total 2 2 2 8 5" xfId="29116"/>
    <cellStyle name="Total 2 2 2 9" xfId="29117"/>
    <cellStyle name="Total 2 2 3" xfId="10076"/>
    <cellStyle name="Total 2 2 3 10" xfId="29119"/>
    <cellStyle name="Total 2 2 3 11" xfId="29120"/>
    <cellStyle name="Total 2 2 3 12" xfId="29118"/>
    <cellStyle name="Total 2 2 3 2" xfId="29121"/>
    <cellStyle name="Total 2 2 3 2 10" xfId="29122"/>
    <cellStyle name="Total 2 2 3 2 11" xfId="29123"/>
    <cellStyle name="Total 2 2 3 2 2" xfId="29124"/>
    <cellStyle name="Total 2 2 3 2 2 2" xfId="29125"/>
    <cellStyle name="Total 2 2 3 2 2 2 2" xfId="29126"/>
    <cellStyle name="Total 2 2 3 2 2 2 3" xfId="29127"/>
    <cellStyle name="Total 2 2 3 2 2 2 4" xfId="29128"/>
    <cellStyle name="Total 2 2 3 2 2 2 5" xfId="29129"/>
    <cellStyle name="Total 2 2 3 2 2 3" xfId="29130"/>
    <cellStyle name="Total 2 2 3 2 2 4" xfId="29131"/>
    <cellStyle name="Total 2 2 3 2 2 5" xfId="29132"/>
    <cellStyle name="Total 2 2 3 2 2 6" xfId="29133"/>
    <cellStyle name="Total 2 2 3 2 3" xfId="29134"/>
    <cellStyle name="Total 2 2 3 2 3 2" xfId="29135"/>
    <cellStyle name="Total 2 2 3 2 3 2 2" xfId="29136"/>
    <cellStyle name="Total 2 2 3 2 3 2 3" xfId="29137"/>
    <cellStyle name="Total 2 2 3 2 3 2 4" xfId="29138"/>
    <cellStyle name="Total 2 2 3 2 3 2 5" xfId="29139"/>
    <cellStyle name="Total 2 2 3 2 3 3" xfId="29140"/>
    <cellStyle name="Total 2 2 3 2 3 4" xfId="29141"/>
    <cellStyle name="Total 2 2 3 2 3 5" xfId="29142"/>
    <cellStyle name="Total 2 2 3 2 3 6" xfId="29143"/>
    <cellStyle name="Total 2 2 3 2 4" xfId="29144"/>
    <cellStyle name="Total 2 2 3 2 4 2" xfId="29145"/>
    <cellStyle name="Total 2 2 3 2 4 2 2" xfId="29146"/>
    <cellStyle name="Total 2 2 3 2 4 2 3" xfId="29147"/>
    <cellStyle name="Total 2 2 3 2 4 2 4" xfId="29148"/>
    <cellStyle name="Total 2 2 3 2 4 2 5" xfId="29149"/>
    <cellStyle name="Total 2 2 3 2 4 3" xfId="29150"/>
    <cellStyle name="Total 2 2 3 2 4 4" xfId="29151"/>
    <cellStyle name="Total 2 2 3 2 4 5" xfId="29152"/>
    <cellStyle name="Total 2 2 3 2 4 6" xfId="29153"/>
    <cellStyle name="Total 2 2 3 2 5" xfId="29154"/>
    <cellStyle name="Total 2 2 3 2 5 2" xfId="29155"/>
    <cellStyle name="Total 2 2 3 2 5 2 2" xfId="29156"/>
    <cellStyle name="Total 2 2 3 2 5 2 3" xfId="29157"/>
    <cellStyle name="Total 2 2 3 2 5 2 4" xfId="29158"/>
    <cellStyle name="Total 2 2 3 2 5 2 5" xfId="29159"/>
    <cellStyle name="Total 2 2 3 2 5 3" xfId="29160"/>
    <cellStyle name="Total 2 2 3 2 5 4" xfId="29161"/>
    <cellStyle name="Total 2 2 3 2 5 5" xfId="29162"/>
    <cellStyle name="Total 2 2 3 2 5 6" xfId="29163"/>
    <cellStyle name="Total 2 2 3 2 6" xfId="29164"/>
    <cellStyle name="Total 2 2 3 2 6 2" xfId="29165"/>
    <cellStyle name="Total 2 2 3 2 6 3" xfId="29166"/>
    <cellStyle name="Total 2 2 3 2 6 4" xfId="29167"/>
    <cellStyle name="Total 2 2 3 2 6 5" xfId="29168"/>
    <cellStyle name="Total 2 2 3 2 7" xfId="29169"/>
    <cellStyle name="Total 2 2 3 2 7 2" xfId="29170"/>
    <cellStyle name="Total 2 2 3 2 7 3" xfId="29171"/>
    <cellStyle name="Total 2 2 3 2 7 4" xfId="29172"/>
    <cellStyle name="Total 2 2 3 2 7 5" xfId="29173"/>
    <cellStyle name="Total 2 2 3 2 8" xfId="29174"/>
    <cellStyle name="Total 2 2 3 2 9" xfId="29175"/>
    <cellStyle name="Total 2 2 3 3" xfId="29176"/>
    <cellStyle name="Total 2 2 3 3 10" xfId="29177"/>
    <cellStyle name="Total 2 2 3 3 2" xfId="29178"/>
    <cellStyle name="Total 2 2 3 3 2 2" xfId="29179"/>
    <cellStyle name="Total 2 2 3 3 2 2 2" xfId="29180"/>
    <cellStyle name="Total 2 2 3 3 2 2 3" xfId="29181"/>
    <cellStyle name="Total 2 2 3 3 2 2 4" xfId="29182"/>
    <cellStyle name="Total 2 2 3 3 2 2 5" xfId="29183"/>
    <cellStyle name="Total 2 2 3 3 2 3" xfId="29184"/>
    <cellStyle name="Total 2 2 3 3 2 4" xfId="29185"/>
    <cellStyle name="Total 2 2 3 3 2 5" xfId="29186"/>
    <cellStyle name="Total 2 2 3 3 2 6" xfId="29187"/>
    <cellStyle name="Total 2 2 3 3 3" xfId="29188"/>
    <cellStyle name="Total 2 2 3 3 3 2" xfId="29189"/>
    <cellStyle name="Total 2 2 3 3 3 2 2" xfId="29190"/>
    <cellStyle name="Total 2 2 3 3 3 2 3" xfId="29191"/>
    <cellStyle name="Total 2 2 3 3 3 2 4" xfId="29192"/>
    <cellStyle name="Total 2 2 3 3 3 2 5" xfId="29193"/>
    <cellStyle name="Total 2 2 3 3 3 3" xfId="29194"/>
    <cellStyle name="Total 2 2 3 3 3 4" xfId="29195"/>
    <cellStyle name="Total 2 2 3 3 3 5" xfId="29196"/>
    <cellStyle name="Total 2 2 3 3 3 6" xfId="29197"/>
    <cellStyle name="Total 2 2 3 3 4" xfId="29198"/>
    <cellStyle name="Total 2 2 3 3 4 2" xfId="29199"/>
    <cellStyle name="Total 2 2 3 3 4 2 2" xfId="29200"/>
    <cellStyle name="Total 2 2 3 3 4 2 3" xfId="29201"/>
    <cellStyle name="Total 2 2 3 3 4 2 4" xfId="29202"/>
    <cellStyle name="Total 2 2 3 3 4 2 5" xfId="29203"/>
    <cellStyle name="Total 2 2 3 3 4 3" xfId="29204"/>
    <cellStyle name="Total 2 2 3 3 4 4" xfId="29205"/>
    <cellStyle name="Total 2 2 3 3 4 5" xfId="29206"/>
    <cellStyle name="Total 2 2 3 3 4 6" xfId="29207"/>
    <cellStyle name="Total 2 2 3 3 5" xfId="29208"/>
    <cellStyle name="Total 2 2 3 3 5 2" xfId="29209"/>
    <cellStyle name="Total 2 2 3 3 5 2 2" xfId="29210"/>
    <cellStyle name="Total 2 2 3 3 5 2 3" xfId="29211"/>
    <cellStyle name="Total 2 2 3 3 5 2 4" xfId="29212"/>
    <cellStyle name="Total 2 2 3 3 5 2 5" xfId="29213"/>
    <cellStyle name="Total 2 2 3 3 5 3" xfId="29214"/>
    <cellStyle name="Total 2 2 3 3 5 4" xfId="29215"/>
    <cellStyle name="Total 2 2 3 3 5 5" xfId="29216"/>
    <cellStyle name="Total 2 2 3 3 5 6" xfId="29217"/>
    <cellStyle name="Total 2 2 3 3 6" xfId="29218"/>
    <cellStyle name="Total 2 2 3 3 6 2" xfId="29219"/>
    <cellStyle name="Total 2 2 3 3 6 3" xfId="29220"/>
    <cellStyle name="Total 2 2 3 3 6 4" xfId="29221"/>
    <cellStyle name="Total 2 2 3 3 6 5" xfId="29222"/>
    <cellStyle name="Total 2 2 3 3 7" xfId="29223"/>
    <cellStyle name="Total 2 2 3 3 8" xfId="29224"/>
    <cellStyle name="Total 2 2 3 3 9" xfId="29225"/>
    <cellStyle name="Total 2 2 3 4" xfId="29226"/>
    <cellStyle name="Total 2 2 3 4 2" xfId="29227"/>
    <cellStyle name="Total 2 2 3 4 2 2" xfId="29228"/>
    <cellStyle name="Total 2 2 3 4 2 3" xfId="29229"/>
    <cellStyle name="Total 2 2 3 4 2 4" xfId="29230"/>
    <cellStyle name="Total 2 2 3 4 2 5" xfId="29231"/>
    <cellStyle name="Total 2 2 3 4 3" xfId="29232"/>
    <cellStyle name="Total 2 2 3 4 4" xfId="29233"/>
    <cellStyle name="Total 2 2 3 4 5" xfId="29234"/>
    <cellStyle name="Total 2 2 3 4 6" xfId="29235"/>
    <cellStyle name="Total 2 2 3 5" xfId="29236"/>
    <cellStyle name="Total 2 2 3 5 2" xfId="29237"/>
    <cellStyle name="Total 2 2 3 5 2 2" xfId="29238"/>
    <cellStyle name="Total 2 2 3 5 2 3" xfId="29239"/>
    <cellStyle name="Total 2 2 3 5 2 4" xfId="29240"/>
    <cellStyle name="Total 2 2 3 5 2 5" xfId="29241"/>
    <cellStyle name="Total 2 2 3 5 3" xfId="29242"/>
    <cellStyle name="Total 2 2 3 5 4" xfId="29243"/>
    <cellStyle name="Total 2 2 3 5 5" xfId="29244"/>
    <cellStyle name="Total 2 2 3 5 6" xfId="29245"/>
    <cellStyle name="Total 2 2 3 6" xfId="29246"/>
    <cellStyle name="Total 2 2 3 6 2" xfId="29247"/>
    <cellStyle name="Total 2 2 3 6 2 2" xfId="29248"/>
    <cellStyle name="Total 2 2 3 6 2 3" xfId="29249"/>
    <cellStyle name="Total 2 2 3 6 2 4" xfId="29250"/>
    <cellStyle name="Total 2 2 3 6 2 5" xfId="29251"/>
    <cellStyle name="Total 2 2 3 6 3" xfId="29252"/>
    <cellStyle name="Total 2 2 3 6 4" xfId="29253"/>
    <cellStyle name="Total 2 2 3 6 5" xfId="29254"/>
    <cellStyle name="Total 2 2 3 6 6" xfId="29255"/>
    <cellStyle name="Total 2 2 3 7" xfId="29256"/>
    <cellStyle name="Total 2 2 3 7 2" xfId="29257"/>
    <cellStyle name="Total 2 2 3 7 3" xfId="29258"/>
    <cellStyle name="Total 2 2 3 7 4" xfId="29259"/>
    <cellStyle name="Total 2 2 3 7 5" xfId="29260"/>
    <cellStyle name="Total 2 2 3 8" xfId="29261"/>
    <cellStyle name="Total 2 2 3 9" xfId="29262"/>
    <cellStyle name="Total 2 2 4" xfId="29263"/>
    <cellStyle name="Total 2 2 4 10" xfId="29264"/>
    <cellStyle name="Total 2 2 4 11" xfId="29265"/>
    <cellStyle name="Total 2 2 4 2" xfId="29266"/>
    <cellStyle name="Total 2 2 4 2 10" xfId="29267"/>
    <cellStyle name="Total 2 2 4 2 11" xfId="29268"/>
    <cellStyle name="Total 2 2 4 2 2" xfId="29269"/>
    <cellStyle name="Total 2 2 4 2 2 2" xfId="29270"/>
    <cellStyle name="Total 2 2 4 2 2 2 2" xfId="29271"/>
    <cellStyle name="Total 2 2 4 2 2 2 3" xfId="29272"/>
    <cellStyle name="Total 2 2 4 2 2 2 4" xfId="29273"/>
    <cellStyle name="Total 2 2 4 2 2 2 5" xfId="29274"/>
    <cellStyle name="Total 2 2 4 2 2 3" xfId="29275"/>
    <cellStyle name="Total 2 2 4 2 2 4" xfId="29276"/>
    <cellStyle name="Total 2 2 4 2 2 5" xfId="29277"/>
    <cellStyle name="Total 2 2 4 2 2 6" xfId="29278"/>
    <cellStyle name="Total 2 2 4 2 3" xfId="29279"/>
    <cellStyle name="Total 2 2 4 2 3 2" xfId="29280"/>
    <cellStyle name="Total 2 2 4 2 3 2 2" xfId="29281"/>
    <cellStyle name="Total 2 2 4 2 3 2 3" xfId="29282"/>
    <cellStyle name="Total 2 2 4 2 3 2 4" xfId="29283"/>
    <cellStyle name="Total 2 2 4 2 3 2 5" xfId="29284"/>
    <cellStyle name="Total 2 2 4 2 3 3" xfId="29285"/>
    <cellStyle name="Total 2 2 4 2 3 4" xfId="29286"/>
    <cellStyle name="Total 2 2 4 2 3 5" xfId="29287"/>
    <cellStyle name="Total 2 2 4 2 3 6" xfId="29288"/>
    <cellStyle name="Total 2 2 4 2 4" xfId="29289"/>
    <cellStyle name="Total 2 2 4 2 4 2" xfId="29290"/>
    <cellStyle name="Total 2 2 4 2 4 2 2" xfId="29291"/>
    <cellStyle name="Total 2 2 4 2 4 2 3" xfId="29292"/>
    <cellStyle name="Total 2 2 4 2 4 2 4" xfId="29293"/>
    <cellStyle name="Total 2 2 4 2 4 2 5" xfId="29294"/>
    <cellStyle name="Total 2 2 4 2 4 3" xfId="29295"/>
    <cellStyle name="Total 2 2 4 2 4 4" xfId="29296"/>
    <cellStyle name="Total 2 2 4 2 4 5" xfId="29297"/>
    <cellStyle name="Total 2 2 4 2 4 6" xfId="29298"/>
    <cellStyle name="Total 2 2 4 2 5" xfId="29299"/>
    <cellStyle name="Total 2 2 4 2 5 2" xfId="29300"/>
    <cellStyle name="Total 2 2 4 2 5 2 2" xfId="29301"/>
    <cellStyle name="Total 2 2 4 2 5 2 3" xfId="29302"/>
    <cellStyle name="Total 2 2 4 2 5 2 4" xfId="29303"/>
    <cellStyle name="Total 2 2 4 2 5 2 5" xfId="29304"/>
    <cellStyle name="Total 2 2 4 2 5 3" xfId="29305"/>
    <cellStyle name="Total 2 2 4 2 5 4" xfId="29306"/>
    <cellStyle name="Total 2 2 4 2 5 5" xfId="29307"/>
    <cellStyle name="Total 2 2 4 2 5 6" xfId="29308"/>
    <cellStyle name="Total 2 2 4 2 6" xfId="29309"/>
    <cellStyle name="Total 2 2 4 2 6 2" xfId="29310"/>
    <cellStyle name="Total 2 2 4 2 6 3" xfId="29311"/>
    <cellStyle name="Total 2 2 4 2 6 4" xfId="29312"/>
    <cellStyle name="Total 2 2 4 2 6 5" xfId="29313"/>
    <cellStyle name="Total 2 2 4 2 7" xfId="29314"/>
    <cellStyle name="Total 2 2 4 2 7 2" xfId="29315"/>
    <cellStyle name="Total 2 2 4 2 7 3" xfId="29316"/>
    <cellStyle name="Total 2 2 4 2 7 4" xfId="29317"/>
    <cellStyle name="Total 2 2 4 2 7 5" xfId="29318"/>
    <cellStyle name="Total 2 2 4 2 8" xfId="29319"/>
    <cellStyle name="Total 2 2 4 2 9" xfId="29320"/>
    <cellStyle name="Total 2 2 4 3" xfId="29321"/>
    <cellStyle name="Total 2 2 4 3 10" xfId="29322"/>
    <cellStyle name="Total 2 2 4 3 2" xfId="29323"/>
    <cellStyle name="Total 2 2 4 3 2 2" xfId="29324"/>
    <cellStyle name="Total 2 2 4 3 2 2 2" xfId="29325"/>
    <cellStyle name="Total 2 2 4 3 2 2 3" xfId="29326"/>
    <cellStyle name="Total 2 2 4 3 2 2 4" xfId="29327"/>
    <cellStyle name="Total 2 2 4 3 2 2 5" xfId="29328"/>
    <cellStyle name="Total 2 2 4 3 2 3" xfId="29329"/>
    <cellStyle name="Total 2 2 4 3 2 4" xfId="29330"/>
    <cellStyle name="Total 2 2 4 3 2 5" xfId="29331"/>
    <cellStyle name="Total 2 2 4 3 2 6" xfId="29332"/>
    <cellStyle name="Total 2 2 4 3 3" xfId="29333"/>
    <cellStyle name="Total 2 2 4 3 3 2" xfId="29334"/>
    <cellStyle name="Total 2 2 4 3 3 2 2" xfId="29335"/>
    <cellStyle name="Total 2 2 4 3 3 2 3" xfId="29336"/>
    <cellStyle name="Total 2 2 4 3 3 2 4" xfId="29337"/>
    <cellStyle name="Total 2 2 4 3 3 2 5" xfId="29338"/>
    <cellStyle name="Total 2 2 4 3 3 3" xfId="29339"/>
    <cellStyle name="Total 2 2 4 3 3 4" xfId="29340"/>
    <cellStyle name="Total 2 2 4 3 3 5" xfId="29341"/>
    <cellStyle name="Total 2 2 4 3 3 6" xfId="29342"/>
    <cellStyle name="Total 2 2 4 3 4" xfId="29343"/>
    <cellStyle name="Total 2 2 4 3 4 2" xfId="29344"/>
    <cellStyle name="Total 2 2 4 3 4 2 2" xfId="29345"/>
    <cellStyle name="Total 2 2 4 3 4 2 3" xfId="29346"/>
    <cellStyle name="Total 2 2 4 3 4 2 4" xfId="29347"/>
    <cellStyle name="Total 2 2 4 3 4 2 5" xfId="29348"/>
    <cellStyle name="Total 2 2 4 3 4 3" xfId="29349"/>
    <cellStyle name="Total 2 2 4 3 4 4" xfId="29350"/>
    <cellStyle name="Total 2 2 4 3 4 5" xfId="29351"/>
    <cellStyle name="Total 2 2 4 3 4 6" xfId="29352"/>
    <cellStyle name="Total 2 2 4 3 5" xfId="29353"/>
    <cellStyle name="Total 2 2 4 3 5 2" xfId="29354"/>
    <cellStyle name="Total 2 2 4 3 5 2 2" xfId="29355"/>
    <cellStyle name="Total 2 2 4 3 5 2 3" xfId="29356"/>
    <cellStyle name="Total 2 2 4 3 5 2 4" xfId="29357"/>
    <cellStyle name="Total 2 2 4 3 5 2 5" xfId="29358"/>
    <cellStyle name="Total 2 2 4 3 5 3" xfId="29359"/>
    <cellStyle name="Total 2 2 4 3 5 4" xfId="29360"/>
    <cellStyle name="Total 2 2 4 3 5 5" xfId="29361"/>
    <cellStyle name="Total 2 2 4 3 5 6" xfId="29362"/>
    <cellStyle name="Total 2 2 4 3 6" xfId="29363"/>
    <cellStyle name="Total 2 2 4 3 6 2" xfId="29364"/>
    <cellStyle name="Total 2 2 4 3 6 3" xfId="29365"/>
    <cellStyle name="Total 2 2 4 3 6 4" xfId="29366"/>
    <cellStyle name="Total 2 2 4 3 6 5" xfId="29367"/>
    <cellStyle name="Total 2 2 4 3 7" xfId="29368"/>
    <cellStyle name="Total 2 2 4 3 8" xfId="29369"/>
    <cellStyle name="Total 2 2 4 3 9" xfId="29370"/>
    <cellStyle name="Total 2 2 4 4" xfId="29371"/>
    <cellStyle name="Total 2 2 4 4 2" xfId="29372"/>
    <cellStyle name="Total 2 2 4 4 2 2" xfId="29373"/>
    <cellStyle name="Total 2 2 4 4 2 3" xfId="29374"/>
    <cellStyle name="Total 2 2 4 4 2 4" xfId="29375"/>
    <cellStyle name="Total 2 2 4 4 2 5" xfId="29376"/>
    <cellStyle name="Total 2 2 4 4 3" xfId="29377"/>
    <cellStyle name="Total 2 2 4 4 4" xfId="29378"/>
    <cellStyle name="Total 2 2 4 4 5" xfId="29379"/>
    <cellStyle name="Total 2 2 4 4 6" xfId="29380"/>
    <cellStyle name="Total 2 2 4 5" xfId="29381"/>
    <cellStyle name="Total 2 2 4 5 2" xfId="29382"/>
    <cellStyle name="Total 2 2 4 5 2 2" xfId="29383"/>
    <cellStyle name="Total 2 2 4 5 2 3" xfId="29384"/>
    <cellStyle name="Total 2 2 4 5 2 4" xfId="29385"/>
    <cellStyle name="Total 2 2 4 5 2 5" xfId="29386"/>
    <cellStyle name="Total 2 2 4 5 3" xfId="29387"/>
    <cellStyle name="Total 2 2 4 5 4" xfId="29388"/>
    <cellStyle name="Total 2 2 4 5 5" xfId="29389"/>
    <cellStyle name="Total 2 2 4 5 6" xfId="29390"/>
    <cellStyle name="Total 2 2 4 6" xfId="29391"/>
    <cellStyle name="Total 2 2 4 6 2" xfId="29392"/>
    <cellStyle name="Total 2 2 4 6 2 2" xfId="29393"/>
    <cellStyle name="Total 2 2 4 6 2 3" xfId="29394"/>
    <cellStyle name="Total 2 2 4 6 2 4" xfId="29395"/>
    <cellStyle name="Total 2 2 4 6 2 5" xfId="29396"/>
    <cellStyle name="Total 2 2 4 6 3" xfId="29397"/>
    <cellStyle name="Total 2 2 4 6 4" xfId="29398"/>
    <cellStyle name="Total 2 2 4 6 5" xfId="29399"/>
    <cellStyle name="Total 2 2 4 6 6" xfId="29400"/>
    <cellStyle name="Total 2 2 4 7" xfId="29401"/>
    <cellStyle name="Total 2 2 4 7 2" xfId="29402"/>
    <cellStyle name="Total 2 2 4 7 3" xfId="29403"/>
    <cellStyle name="Total 2 2 4 7 4" xfId="29404"/>
    <cellStyle name="Total 2 2 4 7 5" xfId="29405"/>
    <cellStyle name="Total 2 2 4 8" xfId="29406"/>
    <cellStyle name="Total 2 2 4 9" xfId="29407"/>
    <cellStyle name="Total 2 2 5" xfId="29408"/>
    <cellStyle name="Total 2 2 5 10" xfId="29409"/>
    <cellStyle name="Total 2 2 5 11" xfId="29410"/>
    <cellStyle name="Total 2 2 5 2" xfId="29411"/>
    <cellStyle name="Total 2 2 5 2 10" xfId="29412"/>
    <cellStyle name="Total 2 2 5 2 11" xfId="29413"/>
    <cellStyle name="Total 2 2 5 2 2" xfId="29414"/>
    <cellStyle name="Total 2 2 5 2 2 2" xfId="29415"/>
    <cellStyle name="Total 2 2 5 2 2 2 2" xfId="29416"/>
    <cellStyle name="Total 2 2 5 2 2 2 3" xfId="29417"/>
    <cellStyle name="Total 2 2 5 2 2 2 4" xfId="29418"/>
    <cellStyle name="Total 2 2 5 2 2 2 5" xfId="29419"/>
    <cellStyle name="Total 2 2 5 2 2 3" xfId="29420"/>
    <cellStyle name="Total 2 2 5 2 2 4" xfId="29421"/>
    <cellStyle name="Total 2 2 5 2 2 5" xfId="29422"/>
    <cellStyle name="Total 2 2 5 2 2 6" xfId="29423"/>
    <cellStyle name="Total 2 2 5 2 3" xfId="29424"/>
    <cellStyle name="Total 2 2 5 2 3 2" xfId="29425"/>
    <cellStyle name="Total 2 2 5 2 3 2 2" xfId="29426"/>
    <cellStyle name="Total 2 2 5 2 3 2 3" xfId="29427"/>
    <cellStyle name="Total 2 2 5 2 3 2 4" xfId="29428"/>
    <cellStyle name="Total 2 2 5 2 3 2 5" xfId="29429"/>
    <cellStyle name="Total 2 2 5 2 3 3" xfId="29430"/>
    <cellStyle name="Total 2 2 5 2 3 4" xfId="29431"/>
    <cellStyle name="Total 2 2 5 2 3 5" xfId="29432"/>
    <cellStyle name="Total 2 2 5 2 3 6" xfId="29433"/>
    <cellStyle name="Total 2 2 5 2 4" xfId="29434"/>
    <cellStyle name="Total 2 2 5 2 4 2" xfId="29435"/>
    <cellStyle name="Total 2 2 5 2 4 2 2" xfId="29436"/>
    <cellStyle name="Total 2 2 5 2 4 2 3" xfId="29437"/>
    <cellStyle name="Total 2 2 5 2 4 2 4" xfId="29438"/>
    <cellStyle name="Total 2 2 5 2 4 2 5" xfId="29439"/>
    <cellStyle name="Total 2 2 5 2 4 3" xfId="29440"/>
    <cellStyle name="Total 2 2 5 2 4 4" xfId="29441"/>
    <cellStyle name="Total 2 2 5 2 4 5" xfId="29442"/>
    <cellStyle name="Total 2 2 5 2 4 6" xfId="29443"/>
    <cellStyle name="Total 2 2 5 2 5" xfId="29444"/>
    <cellStyle name="Total 2 2 5 2 5 2" xfId="29445"/>
    <cellStyle name="Total 2 2 5 2 5 2 2" xfId="29446"/>
    <cellStyle name="Total 2 2 5 2 5 2 3" xfId="29447"/>
    <cellStyle name="Total 2 2 5 2 5 2 4" xfId="29448"/>
    <cellStyle name="Total 2 2 5 2 5 2 5" xfId="29449"/>
    <cellStyle name="Total 2 2 5 2 5 3" xfId="29450"/>
    <cellStyle name="Total 2 2 5 2 5 4" xfId="29451"/>
    <cellStyle name="Total 2 2 5 2 5 5" xfId="29452"/>
    <cellStyle name="Total 2 2 5 2 5 6" xfId="29453"/>
    <cellStyle name="Total 2 2 5 2 6" xfId="29454"/>
    <cellStyle name="Total 2 2 5 2 6 2" xfId="29455"/>
    <cellStyle name="Total 2 2 5 2 6 3" xfId="29456"/>
    <cellStyle name="Total 2 2 5 2 6 4" xfId="29457"/>
    <cellStyle name="Total 2 2 5 2 6 5" xfId="29458"/>
    <cellStyle name="Total 2 2 5 2 7" xfId="29459"/>
    <cellStyle name="Total 2 2 5 2 7 2" xfId="29460"/>
    <cellStyle name="Total 2 2 5 2 7 3" xfId="29461"/>
    <cellStyle name="Total 2 2 5 2 7 4" xfId="29462"/>
    <cellStyle name="Total 2 2 5 2 7 5" xfId="29463"/>
    <cellStyle name="Total 2 2 5 2 8" xfId="29464"/>
    <cellStyle name="Total 2 2 5 2 9" xfId="29465"/>
    <cellStyle name="Total 2 2 5 3" xfId="29466"/>
    <cellStyle name="Total 2 2 5 3 10" xfId="29467"/>
    <cellStyle name="Total 2 2 5 3 2" xfId="29468"/>
    <cellStyle name="Total 2 2 5 3 2 2" xfId="29469"/>
    <cellStyle name="Total 2 2 5 3 2 2 2" xfId="29470"/>
    <cellStyle name="Total 2 2 5 3 2 2 3" xfId="29471"/>
    <cellStyle name="Total 2 2 5 3 2 2 4" xfId="29472"/>
    <cellStyle name="Total 2 2 5 3 2 2 5" xfId="29473"/>
    <cellStyle name="Total 2 2 5 3 2 3" xfId="29474"/>
    <cellStyle name="Total 2 2 5 3 2 4" xfId="29475"/>
    <cellStyle name="Total 2 2 5 3 2 5" xfId="29476"/>
    <cellStyle name="Total 2 2 5 3 2 6" xfId="29477"/>
    <cellStyle name="Total 2 2 5 3 3" xfId="29478"/>
    <cellStyle name="Total 2 2 5 3 3 2" xfId="29479"/>
    <cellStyle name="Total 2 2 5 3 3 2 2" xfId="29480"/>
    <cellStyle name="Total 2 2 5 3 3 2 3" xfId="29481"/>
    <cellStyle name="Total 2 2 5 3 3 2 4" xfId="29482"/>
    <cellStyle name="Total 2 2 5 3 3 2 5" xfId="29483"/>
    <cellStyle name="Total 2 2 5 3 3 3" xfId="29484"/>
    <cellStyle name="Total 2 2 5 3 3 4" xfId="29485"/>
    <cellStyle name="Total 2 2 5 3 3 5" xfId="29486"/>
    <cellStyle name="Total 2 2 5 3 3 6" xfId="29487"/>
    <cellStyle name="Total 2 2 5 3 4" xfId="29488"/>
    <cellStyle name="Total 2 2 5 3 4 2" xfId="29489"/>
    <cellStyle name="Total 2 2 5 3 4 2 2" xfId="29490"/>
    <cellStyle name="Total 2 2 5 3 4 2 3" xfId="29491"/>
    <cellStyle name="Total 2 2 5 3 4 2 4" xfId="29492"/>
    <cellStyle name="Total 2 2 5 3 4 2 5" xfId="29493"/>
    <cellStyle name="Total 2 2 5 3 4 3" xfId="29494"/>
    <cellStyle name="Total 2 2 5 3 4 4" xfId="29495"/>
    <cellStyle name="Total 2 2 5 3 4 5" xfId="29496"/>
    <cellStyle name="Total 2 2 5 3 4 6" xfId="29497"/>
    <cellStyle name="Total 2 2 5 3 5" xfId="29498"/>
    <cellStyle name="Total 2 2 5 3 5 2" xfId="29499"/>
    <cellStyle name="Total 2 2 5 3 5 2 2" xfId="29500"/>
    <cellStyle name="Total 2 2 5 3 5 2 3" xfId="29501"/>
    <cellStyle name="Total 2 2 5 3 5 2 4" xfId="29502"/>
    <cellStyle name="Total 2 2 5 3 5 2 5" xfId="29503"/>
    <cellStyle name="Total 2 2 5 3 5 3" xfId="29504"/>
    <cellStyle name="Total 2 2 5 3 5 4" xfId="29505"/>
    <cellStyle name="Total 2 2 5 3 5 5" xfId="29506"/>
    <cellStyle name="Total 2 2 5 3 5 6" xfId="29507"/>
    <cellStyle name="Total 2 2 5 3 6" xfId="29508"/>
    <cellStyle name="Total 2 2 5 3 6 2" xfId="29509"/>
    <cellStyle name="Total 2 2 5 3 6 3" xfId="29510"/>
    <cellStyle name="Total 2 2 5 3 6 4" xfId="29511"/>
    <cellStyle name="Total 2 2 5 3 6 5" xfId="29512"/>
    <cellStyle name="Total 2 2 5 3 7" xfId="29513"/>
    <cellStyle name="Total 2 2 5 3 8" xfId="29514"/>
    <cellStyle name="Total 2 2 5 3 9" xfId="29515"/>
    <cellStyle name="Total 2 2 5 4" xfId="29516"/>
    <cellStyle name="Total 2 2 5 4 2" xfId="29517"/>
    <cellStyle name="Total 2 2 5 4 2 2" xfId="29518"/>
    <cellStyle name="Total 2 2 5 4 2 3" xfId="29519"/>
    <cellStyle name="Total 2 2 5 4 2 4" xfId="29520"/>
    <cellStyle name="Total 2 2 5 4 2 5" xfId="29521"/>
    <cellStyle name="Total 2 2 5 4 3" xfId="29522"/>
    <cellStyle name="Total 2 2 5 4 4" xfId="29523"/>
    <cellStyle name="Total 2 2 5 4 5" xfId="29524"/>
    <cellStyle name="Total 2 2 5 4 6" xfId="29525"/>
    <cellStyle name="Total 2 2 5 5" xfId="29526"/>
    <cellStyle name="Total 2 2 5 5 2" xfId="29527"/>
    <cellStyle name="Total 2 2 5 5 2 2" xfId="29528"/>
    <cellStyle name="Total 2 2 5 5 2 3" xfId="29529"/>
    <cellStyle name="Total 2 2 5 5 2 4" xfId="29530"/>
    <cellStyle name="Total 2 2 5 5 2 5" xfId="29531"/>
    <cellStyle name="Total 2 2 5 5 3" xfId="29532"/>
    <cellStyle name="Total 2 2 5 5 4" xfId="29533"/>
    <cellStyle name="Total 2 2 5 5 5" xfId="29534"/>
    <cellStyle name="Total 2 2 5 5 6" xfId="29535"/>
    <cellStyle name="Total 2 2 5 6" xfId="29536"/>
    <cellStyle name="Total 2 2 5 6 2" xfId="29537"/>
    <cellStyle name="Total 2 2 5 6 2 2" xfId="29538"/>
    <cellStyle name="Total 2 2 5 6 2 3" xfId="29539"/>
    <cellStyle name="Total 2 2 5 6 2 4" xfId="29540"/>
    <cellStyle name="Total 2 2 5 6 2 5" xfId="29541"/>
    <cellStyle name="Total 2 2 5 6 3" xfId="29542"/>
    <cellStyle name="Total 2 2 5 6 4" xfId="29543"/>
    <cellStyle name="Total 2 2 5 6 5" xfId="29544"/>
    <cellStyle name="Total 2 2 5 6 6" xfId="29545"/>
    <cellStyle name="Total 2 2 5 7" xfId="29546"/>
    <cellStyle name="Total 2 2 5 7 2" xfId="29547"/>
    <cellStyle name="Total 2 2 5 7 3" xfId="29548"/>
    <cellStyle name="Total 2 2 5 7 4" xfId="29549"/>
    <cellStyle name="Total 2 2 5 7 5" xfId="29550"/>
    <cellStyle name="Total 2 2 5 8" xfId="29551"/>
    <cellStyle name="Total 2 2 5 9" xfId="29552"/>
    <cellStyle name="Total 2 2 6" xfId="29553"/>
    <cellStyle name="Total 2 2 6 10" xfId="29554"/>
    <cellStyle name="Total 2 2 6 11" xfId="29555"/>
    <cellStyle name="Total 2 2 6 2" xfId="29556"/>
    <cellStyle name="Total 2 2 6 2 10" xfId="29557"/>
    <cellStyle name="Total 2 2 6 2 2" xfId="29558"/>
    <cellStyle name="Total 2 2 6 2 2 2" xfId="29559"/>
    <cellStyle name="Total 2 2 6 2 2 2 2" xfId="29560"/>
    <cellStyle name="Total 2 2 6 2 2 2 3" xfId="29561"/>
    <cellStyle name="Total 2 2 6 2 2 2 4" xfId="29562"/>
    <cellStyle name="Total 2 2 6 2 2 2 5" xfId="29563"/>
    <cellStyle name="Total 2 2 6 2 2 3" xfId="29564"/>
    <cellStyle name="Total 2 2 6 2 2 4" xfId="29565"/>
    <cellStyle name="Total 2 2 6 2 2 5" xfId="29566"/>
    <cellStyle name="Total 2 2 6 2 2 6" xfId="29567"/>
    <cellStyle name="Total 2 2 6 2 3" xfId="29568"/>
    <cellStyle name="Total 2 2 6 2 3 2" xfId="29569"/>
    <cellStyle name="Total 2 2 6 2 3 2 2" xfId="29570"/>
    <cellStyle name="Total 2 2 6 2 3 2 3" xfId="29571"/>
    <cellStyle name="Total 2 2 6 2 3 2 4" xfId="29572"/>
    <cellStyle name="Total 2 2 6 2 3 2 5" xfId="29573"/>
    <cellStyle name="Total 2 2 6 2 3 3" xfId="29574"/>
    <cellStyle name="Total 2 2 6 2 3 4" xfId="29575"/>
    <cellStyle name="Total 2 2 6 2 3 5" xfId="29576"/>
    <cellStyle name="Total 2 2 6 2 3 6" xfId="29577"/>
    <cellStyle name="Total 2 2 6 2 4" xfId="29578"/>
    <cellStyle name="Total 2 2 6 2 4 2" xfId="29579"/>
    <cellStyle name="Total 2 2 6 2 4 2 2" xfId="29580"/>
    <cellStyle name="Total 2 2 6 2 4 2 3" xfId="29581"/>
    <cellStyle name="Total 2 2 6 2 4 2 4" xfId="29582"/>
    <cellStyle name="Total 2 2 6 2 4 2 5" xfId="29583"/>
    <cellStyle name="Total 2 2 6 2 4 3" xfId="29584"/>
    <cellStyle name="Total 2 2 6 2 4 4" xfId="29585"/>
    <cellStyle name="Total 2 2 6 2 4 5" xfId="29586"/>
    <cellStyle name="Total 2 2 6 2 4 6" xfId="29587"/>
    <cellStyle name="Total 2 2 6 2 5" xfId="29588"/>
    <cellStyle name="Total 2 2 6 2 5 2" xfId="29589"/>
    <cellStyle name="Total 2 2 6 2 5 2 2" xfId="29590"/>
    <cellStyle name="Total 2 2 6 2 5 2 3" xfId="29591"/>
    <cellStyle name="Total 2 2 6 2 5 2 4" xfId="29592"/>
    <cellStyle name="Total 2 2 6 2 5 2 5" xfId="29593"/>
    <cellStyle name="Total 2 2 6 2 5 3" xfId="29594"/>
    <cellStyle name="Total 2 2 6 2 5 4" xfId="29595"/>
    <cellStyle name="Total 2 2 6 2 5 5" xfId="29596"/>
    <cellStyle name="Total 2 2 6 2 5 6" xfId="29597"/>
    <cellStyle name="Total 2 2 6 2 6" xfId="29598"/>
    <cellStyle name="Total 2 2 6 2 6 2" xfId="29599"/>
    <cellStyle name="Total 2 2 6 2 6 3" xfId="29600"/>
    <cellStyle name="Total 2 2 6 2 6 4" xfId="29601"/>
    <cellStyle name="Total 2 2 6 2 6 5" xfId="29602"/>
    <cellStyle name="Total 2 2 6 2 7" xfId="29603"/>
    <cellStyle name="Total 2 2 6 2 8" xfId="29604"/>
    <cellStyle name="Total 2 2 6 2 9" xfId="29605"/>
    <cellStyle name="Total 2 2 6 3" xfId="29606"/>
    <cellStyle name="Total 2 2 6 3 10" xfId="29607"/>
    <cellStyle name="Total 2 2 6 3 2" xfId="29608"/>
    <cellStyle name="Total 2 2 6 3 2 2" xfId="29609"/>
    <cellStyle name="Total 2 2 6 3 2 2 2" xfId="29610"/>
    <cellStyle name="Total 2 2 6 3 2 2 3" xfId="29611"/>
    <cellStyle name="Total 2 2 6 3 2 2 4" xfId="29612"/>
    <cellStyle name="Total 2 2 6 3 2 2 5" xfId="29613"/>
    <cellStyle name="Total 2 2 6 3 2 3" xfId="29614"/>
    <cellStyle name="Total 2 2 6 3 2 4" xfId="29615"/>
    <cellStyle name="Total 2 2 6 3 2 5" xfId="29616"/>
    <cellStyle name="Total 2 2 6 3 2 6" xfId="29617"/>
    <cellStyle name="Total 2 2 6 3 3" xfId="29618"/>
    <cellStyle name="Total 2 2 6 3 3 2" xfId="29619"/>
    <cellStyle name="Total 2 2 6 3 3 2 2" xfId="29620"/>
    <cellStyle name="Total 2 2 6 3 3 2 3" xfId="29621"/>
    <cellStyle name="Total 2 2 6 3 3 2 4" xfId="29622"/>
    <cellStyle name="Total 2 2 6 3 3 2 5" xfId="29623"/>
    <cellStyle name="Total 2 2 6 3 3 3" xfId="29624"/>
    <cellStyle name="Total 2 2 6 3 3 4" xfId="29625"/>
    <cellStyle name="Total 2 2 6 3 3 5" xfId="29626"/>
    <cellStyle name="Total 2 2 6 3 3 6" xfId="29627"/>
    <cellStyle name="Total 2 2 6 3 4" xfId="29628"/>
    <cellStyle name="Total 2 2 6 3 4 2" xfId="29629"/>
    <cellStyle name="Total 2 2 6 3 4 2 2" xfId="29630"/>
    <cellStyle name="Total 2 2 6 3 4 2 3" xfId="29631"/>
    <cellStyle name="Total 2 2 6 3 4 2 4" xfId="29632"/>
    <cellStyle name="Total 2 2 6 3 4 2 5" xfId="29633"/>
    <cellStyle name="Total 2 2 6 3 4 3" xfId="29634"/>
    <cellStyle name="Total 2 2 6 3 4 4" xfId="29635"/>
    <cellStyle name="Total 2 2 6 3 4 5" xfId="29636"/>
    <cellStyle name="Total 2 2 6 3 4 6" xfId="29637"/>
    <cellStyle name="Total 2 2 6 3 5" xfId="29638"/>
    <cellStyle name="Total 2 2 6 3 5 2" xfId="29639"/>
    <cellStyle name="Total 2 2 6 3 5 2 2" xfId="29640"/>
    <cellStyle name="Total 2 2 6 3 5 2 3" xfId="29641"/>
    <cellStyle name="Total 2 2 6 3 5 2 4" xfId="29642"/>
    <cellStyle name="Total 2 2 6 3 5 2 5" xfId="29643"/>
    <cellStyle name="Total 2 2 6 3 5 3" xfId="29644"/>
    <cellStyle name="Total 2 2 6 3 5 4" xfId="29645"/>
    <cellStyle name="Total 2 2 6 3 5 5" xfId="29646"/>
    <cellStyle name="Total 2 2 6 3 5 6" xfId="29647"/>
    <cellStyle name="Total 2 2 6 3 6" xfId="29648"/>
    <cellStyle name="Total 2 2 6 3 6 2" xfId="29649"/>
    <cellStyle name="Total 2 2 6 3 6 3" xfId="29650"/>
    <cellStyle name="Total 2 2 6 3 6 4" xfId="29651"/>
    <cellStyle name="Total 2 2 6 3 6 5" xfId="29652"/>
    <cellStyle name="Total 2 2 6 3 7" xfId="29653"/>
    <cellStyle name="Total 2 2 6 3 8" xfId="29654"/>
    <cellStyle name="Total 2 2 6 3 9" xfId="29655"/>
    <cellStyle name="Total 2 2 6 4" xfId="29656"/>
    <cellStyle name="Total 2 2 6 4 2" xfId="29657"/>
    <cellStyle name="Total 2 2 6 4 2 2" xfId="29658"/>
    <cellStyle name="Total 2 2 6 4 2 3" xfId="29659"/>
    <cellStyle name="Total 2 2 6 4 2 4" xfId="29660"/>
    <cellStyle name="Total 2 2 6 4 2 5" xfId="29661"/>
    <cellStyle name="Total 2 2 6 4 3" xfId="29662"/>
    <cellStyle name="Total 2 2 6 4 4" xfId="29663"/>
    <cellStyle name="Total 2 2 6 4 5" xfId="29664"/>
    <cellStyle name="Total 2 2 6 4 6" xfId="29665"/>
    <cellStyle name="Total 2 2 6 5" xfId="29666"/>
    <cellStyle name="Total 2 2 6 5 2" xfId="29667"/>
    <cellStyle name="Total 2 2 6 5 2 2" xfId="29668"/>
    <cellStyle name="Total 2 2 6 5 2 3" xfId="29669"/>
    <cellStyle name="Total 2 2 6 5 2 4" xfId="29670"/>
    <cellStyle name="Total 2 2 6 5 2 5" xfId="29671"/>
    <cellStyle name="Total 2 2 6 5 3" xfId="29672"/>
    <cellStyle name="Total 2 2 6 5 4" xfId="29673"/>
    <cellStyle name="Total 2 2 6 5 5" xfId="29674"/>
    <cellStyle name="Total 2 2 6 5 6" xfId="29675"/>
    <cellStyle name="Total 2 2 6 6" xfId="29676"/>
    <cellStyle name="Total 2 2 6 6 2" xfId="29677"/>
    <cellStyle name="Total 2 2 6 6 2 2" xfId="29678"/>
    <cellStyle name="Total 2 2 6 6 2 3" xfId="29679"/>
    <cellStyle name="Total 2 2 6 6 2 4" xfId="29680"/>
    <cellStyle name="Total 2 2 6 6 2 5" xfId="29681"/>
    <cellStyle name="Total 2 2 6 6 3" xfId="29682"/>
    <cellStyle name="Total 2 2 6 6 4" xfId="29683"/>
    <cellStyle name="Total 2 2 6 6 5" xfId="29684"/>
    <cellStyle name="Total 2 2 6 6 6" xfId="29685"/>
    <cellStyle name="Total 2 2 6 7" xfId="29686"/>
    <cellStyle name="Total 2 2 6 7 2" xfId="29687"/>
    <cellStyle name="Total 2 2 6 7 3" xfId="29688"/>
    <cellStyle name="Total 2 2 6 7 4" xfId="29689"/>
    <cellStyle name="Total 2 2 6 7 5" xfId="29690"/>
    <cellStyle name="Total 2 2 6 8" xfId="29691"/>
    <cellStyle name="Total 2 2 6 9" xfId="29692"/>
    <cellStyle name="Total 2 2 7" xfId="29693"/>
    <cellStyle name="Total 2 2 7 10" xfId="29694"/>
    <cellStyle name="Total 2 2 7 11" xfId="29695"/>
    <cellStyle name="Total 2 2 7 2" xfId="29696"/>
    <cellStyle name="Total 2 2 7 2 10" xfId="29697"/>
    <cellStyle name="Total 2 2 7 2 2" xfId="29698"/>
    <cellStyle name="Total 2 2 7 2 2 2" xfId="29699"/>
    <cellStyle name="Total 2 2 7 2 2 2 2" xfId="29700"/>
    <cellStyle name="Total 2 2 7 2 2 2 3" xfId="29701"/>
    <cellStyle name="Total 2 2 7 2 2 2 4" xfId="29702"/>
    <cellStyle name="Total 2 2 7 2 2 2 5" xfId="29703"/>
    <cellStyle name="Total 2 2 7 2 2 3" xfId="29704"/>
    <cellStyle name="Total 2 2 7 2 2 4" xfId="29705"/>
    <cellStyle name="Total 2 2 7 2 2 5" xfId="29706"/>
    <cellStyle name="Total 2 2 7 2 2 6" xfId="29707"/>
    <cellStyle name="Total 2 2 7 2 3" xfId="29708"/>
    <cellStyle name="Total 2 2 7 2 3 2" xfId="29709"/>
    <cellStyle name="Total 2 2 7 2 3 2 2" xfId="29710"/>
    <cellStyle name="Total 2 2 7 2 3 2 3" xfId="29711"/>
    <cellStyle name="Total 2 2 7 2 3 2 4" xfId="29712"/>
    <cellStyle name="Total 2 2 7 2 3 2 5" xfId="29713"/>
    <cellStyle name="Total 2 2 7 2 3 3" xfId="29714"/>
    <cellStyle name="Total 2 2 7 2 3 4" xfId="29715"/>
    <cellStyle name="Total 2 2 7 2 3 5" xfId="29716"/>
    <cellStyle name="Total 2 2 7 2 3 6" xfId="29717"/>
    <cellStyle name="Total 2 2 7 2 4" xfId="29718"/>
    <cellStyle name="Total 2 2 7 2 4 2" xfId="29719"/>
    <cellStyle name="Total 2 2 7 2 4 2 2" xfId="29720"/>
    <cellStyle name="Total 2 2 7 2 4 2 3" xfId="29721"/>
    <cellStyle name="Total 2 2 7 2 4 2 4" xfId="29722"/>
    <cellStyle name="Total 2 2 7 2 4 2 5" xfId="29723"/>
    <cellStyle name="Total 2 2 7 2 4 3" xfId="29724"/>
    <cellStyle name="Total 2 2 7 2 4 4" xfId="29725"/>
    <cellStyle name="Total 2 2 7 2 4 5" xfId="29726"/>
    <cellStyle name="Total 2 2 7 2 4 6" xfId="29727"/>
    <cellStyle name="Total 2 2 7 2 5" xfId="29728"/>
    <cellStyle name="Total 2 2 7 2 5 2" xfId="29729"/>
    <cellStyle name="Total 2 2 7 2 5 2 2" xfId="29730"/>
    <cellStyle name="Total 2 2 7 2 5 2 3" xfId="29731"/>
    <cellStyle name="Total 2 2 7 2 5 2 4" xfId="29732"/>
    <cellStyle name="Total 2 2 7 2 5 2 5" xfId="29733"/>
    <cellStyle name="Total 2 2 7 2 5 3" xfId="29734"/>
    <cellStyle name="Total 2 2 7 2 5 4" xfId="29735"/>
    <cellStyle name="Total 2 2 7 2 5 5" xfId="29736"/>
    <cellStyle name="Total 2 2 7 2 5 6" xfId="29737"/>
    <cellStyle name="Total 2 2 7 2 6" xfId="29738"/>
    <cellStyle name="Total 2 2 7 2 6 2" xfId="29739"/>
    <cellStyle name="Total 2 2 7 2 6 3" xfId="29740"/>
    <cellStyle name="Total 2 2 7 2 6 4" xfId="29741"/>
    <cellStyle name="Total 2 2 7 2 6 5" xfId="29742"/>
    <cellStyle name="Total 2 2 7 2 7" xfId="29743"/>
    <cellStyle name="Total 2 2 7 2 8" xfId="29744"/>
    <cellStyle name="Total 2 2 7 2 9" xfId="29745"/>
    <cellStyle name="Total 2 2 7 3" xfId="29746"/>
    <cellStyle name="Total 2 2 7 3 10" xfId="29747"/>
    <cellStyle name="Total 2 2 7 3 2" xfId="29748"/>
    <cellStyle name="Total 2 2 7 3 2 2" xfId="29749"/>
    <cellStyle name="Total 2 2 7 3 2 2 2" xfId="29750"/>
    <cellStyle name="Total 2 2 7 3 2 2 3" xfId="29751"/>
    <cellStyle name="Total 2 2 7 3 2 2 4" xfId="29752"/>
    <cellStyle name="Total 2 2 7 3 2 2 5" xfId="29753"/>
    <cellStyle name="Total 2 2 7 3 2 3" xfId="29754"/>
    <cellStyle name="Total 2 2 7 3 2 4" xfId="29755"/>
    <cellStyle name="Total 2 2 7 3 2 5" xfId="29756"/>
    <cellStyle name="Total 2 2 7 3 2 6" xfId="29757"/>
    <cellStyle name="Total 2 2 7 3 3" xfId="29758"/>
    <cellStyle name="Total 2 2 7 3 3 2" xfId="29759"/>
    <cellStyle name="Total 2 2 7 3 3 2 2" xfId="29760"/>
    <cellStyle name="Total 2 2 7 3 3 2 3" xfId="29761"/>
    <cellStyle name="Total 2 2 7 3 3 2 4" xfId="29762"/>
    <cellStyle name="Total 2 2 7 3 3 2 5" xfId="29763"/>
    <cellStyle name="Total 2 2 7 3 3 3" xfId="29764"/>
    <cellStyle name="Total 2 2 7 3 3 4" xfId="29765"/>
    <cellStyle name="Total 2 2 7 3 3 5" xfId="29766"/>
    <cellStyle name="Total 2 2 7 3 3 6" xfId="29767"/>
    <cellStyle name="Total 2 2 7 3 4" xfId="29768"/>
    <cellStyle name="Total 2 2 7 3 4 2" xfId="29769"/>
    <cellStyle name="Total 2 2 7 3 4 2 2" xfId="29770"/>
    <cellStyle name="Total 2 2 7 3 4 2 3" xfId="29771"/>
    <cellStyle name="Total 2 2 7 3 4 2 4" xfId="29772"/>
    <cellStyle name="Total 2 2 7 3 4 2 5" xfId="29773"/>
    <cellStyle name="Total 2 2 7 3 4 3" xfId="29774"/>
    <cellStyle name="Total 2 2 7 3 4 4" xfId="29775"/>
    <cellStyle name="Total 2 2 7 3 4 5" xfId="29776"/>
    <cellStyle name="Total 2 2 7 3 4 6" xfId="29777"/>
    <cellStyle name="Total 2 2 7 3 5" xfId="29778"/>
    <cellStyle name="Total 2 2 7 3 5 2" xfId="29779"/>
    <cellStyle name="Total 2 2 7 3 5 2 2" xfId="29780"/>
    <cellStyle name="Total 2 2 7 3 5 2 3" xfId="29781"/>
    <cellStyle name="Total 2 2 7 3 5 2 4" xfId="29782"/>
    <cellStyle name="Total 2 2 7 3 5 2 5" xfId="29783"/>
    <cellStyle name="Total 2 2 7 3 5 3" xfId="29784"/>
    <cellStyle name="Total 2 2 7 3 5 4" xfId="29785"/>
    <cellStyle name="Total 2 2 7 3 5 5" xfId="29786"/>
    <cellStyle name="Total 2 2 7 3 5 6" xfId="29787"/>
    <cellStyle name="Total 2 2 7 3 6" xfId="29788"/>
    <cellStyle name="Total 2 2 7 3 6 2" xfId="29789"/>
    <cellStyle name="Total 2 2 7 3 6 3" xfId="29790"/>
    <cellStyle name="Total 2 2 7 3 6 4" xfId="29791"/>
    <cellStyle name="Total 2 2 7 3 6 5" xfId="29792"/>
    <cellStyle name="Total 2 2 7 3 7" xfId="29793"/>
    <cellStyle name="Total 2 2 7 3 8" xfId="29794"/>
    <cellStyle name="Total 2 2 7 3 9" xfId="29795"/>
    <cellStyle name="Total 2 2 7 4" xfId="29796"/>
    <cellStyle name="Total 2 2 7 4 2" xfId="29797"/>
    <cellStyle name="Total 2 2 7 4 2 2" xfId="29798"/>
    <cellStyle name="Total 2 2 7 4 2 3" xfId="29799"/>
    <cellStyle name="Total 2 2 7 4 2 4" xfId="29800"/>
    <cellStyle name="Total 2 2 7 4 2 5" xfId="29801"/>
    <cellStyle name="Total 2 2 7 4 3" xfId="29802"/>
    <cellStyle name="Total 2 2 7 4 4" xfId="29803"/>
    <cellStyle name="Total 2 2 7 4 5" xfId="29804"/>
    <cellStyle name="Total 2 2 7 4 6" xfId="29805"/>
    <cellStyle name="Total 2 2 7 5" xfId="29806"/>
    <cellStyle name="Total 2 2 7 5 2" xfId="29807"/>
    <cellStyle name="Total 2 2 7 5 2 2" xfId="29808"/>
    <cellStyle name="Total 2 2 7 5 2 3" xfId="29809"/>
    <cellStyle name="Total 2 2 7 5 2 4" xfId="29810"/>
    <cellStyle name="Total 2 2 7 5 2 5" xfId="29811"/>
    <cellStyle name="Total 2 2 7 5 3" xfId="29812"/>
    <cellStyle name="Total 2 2 7 5 4" xfId="29813"/>
    <cellStyle name="Total 2 2 7 5 5" xfId="29814"/>
    <cellStyle name="Total 2 2 7 5 6" xfId="29815"/>
    <cellStyle name="Total 2 2 7 6" xfId="29816"/>
    <cellStyle name="Total 2 2 7 6 2" xfId="29817"/>
    <cellStyle name="Total 2 2 7 6 2 2" xfId="29818"/>
    <cellStyle name="Total 2 2 7 6 2 3" xfId="29819"/>
    <cellStyle name="Total 2 2 7 6 2 4" xfId="29820"/>
    <cellStyle name="Total 2 2 7 6 2 5" xfId="29821"/>
    <cellStyle name="Total 2 2 7 6 3" xfId="29822"/>
    <cellStyle name="Total 2 2 7 6 4" xfId="29823"/>
    <cellStyle name="Total 2 2 7 6 5" xfId="29824"/>
    <cellStyle name="Total 2 2 7 6 6" xfId="29825"/>
    <cellStyle name="Total 2 2 7 7" xfId="29826"/>
    <cellStyle name="Total 2 2 7 7 2" xfId="29827"/>
    <cellStyle name="Total 2 2 7 7 3" xfId="29828"/>
    <cellStyle name="Total 2 2 7 7 4" xfId="29829"/>
    <cellStyle name="Total 2 2 7 7 5" xfId="29830"/>
    <cellStyle name="Total 2 2 7 8" xfId="29831"/>
    <cellStyle name="Total 2 2 7 9" xfId="29832"/>
    <cellStyle name="Total 2 2 8" xfId="29833"/>
    <cellStyle name="Total 2 2 8 10" xfId="29834"/>
    <cellStyle name="Total 2 2 8 2" xfId="29835"/>
    <cellStyle name="Total 2 2 8 2 2" xfId="29836"/>
    <cellStyle name="Total 2 2 8 2 2 2" xfId="29837"/>
    <cellStyle name="Total 2 2 8 2 2 3" xfId="29838"/>
    <cellStyle name="Total 2 2 8 2 2 4" xfId="29839"/>
    <cellStyle name="Total 2 2 8 2 2 5" xfId="29840"/>
    <cellStyle name="Total 2 2 8 2 3" xfId="29841"/>
    <cellStyle name="Total 2 2 8 2 4" xfId="29842"/>
    <cellStyle name="Total 2 2 8 2 5" xfId="29843"/>
    <cellStyle name="Total 2 2 8 2 6" xfId="29844"/>
    <cellStyle name="Total 2 2 8 3" xfId="29845"/>
    <cellStyle name="Total 2 2 8 3 2" xfId="29846"/>
    <cellStyle name="Total 2 2 8 3 2 2" xfId="29847"/>
    <cellStyle name="Total 2 2 8 3 2 3" xfId="29848"/>
    <cellStyle name="Total 2 2 8 3 2 4" xfId="29849"/>
    <cellStyle name="Total 2 2 8 3 2 5" xfId="29850"/>
    <cellStyle name="Total 2 2 8 3 3" xfId="29851"/>
    <cellStyle name="Total 2 2 8 3 4" xfId="29852"/>
    <cellStyle name="Total 2 2 8 3 5" xfId="29853"/>
    <cellStyle name="Total 2 2 8 3 6" xfId="29854"/>
    <cellStyle name="Total 2 2 8 4" xfId="29855"/>
    <cellStyle name="Total 2 2 8 4 2" xfId="29856"/>
    <cellStyle name="Total 2 2 8 4 2 2" xfId="29857"/>
    <cellStyle name="Total 2 2 8 4 2 3" xfId="29858"/>
    <cellStyle name="Total 2 2 8 4 2 4" xfId="29859"/>
    <cellStyle name="Total 2 2 8 4 2 5" xfId="29860"/>
    <cellStyle name="Total 2 2 8 4 3" xfId="29861"/>
    <cellStyle name="Total 2 2 8 4 4" xfId="29862"/>
    <cellStyle name="Total 2 2 8 4 5" xfId="29863"/>
    <cellStyle name="Total 2 2 8 4 6" xfId="29864"/>
    <cellStyle name="Total 2 2 8 5" xfId="29865"/>
    <cellStyle name="Total 2 2 8 5 2" xfId="29866"/>
    <cellStyle name="Total 2 2 8 5 2 2" xfId="29867"/>
    <cellStyle name="Total 2 2 8 5 2 3" xfId="29868"/>
    <cellStyle name="Total 2 2 8 5 2 4" xfId="29869"/>
    <cellStyle name="Total 2 2 8 5 2 5" xfId="29870"/>
    <cellStyle name="Total 2 2 8 5 3" xfId="29871"/>
    <cellStyle name="Total 2 2 8 5 4" xfId="29872"/>
    <cellStyle name="Total 2 2 8 5 5" xfId="29873"/>
    <cellStyle name="Total 2 2 8 5 6" xfId="29874"/>
    <cellStyle name="Total 2 2 8 6" xfId="29875"/>
    <cellStyle name="Total 2 2 8 6 2" xfId="29876"/>
    <cellStyle name="Total 2 2 8 6 3" xfId="29877"/>
    <cellStyle name="Total 2 2 8 6 4" xfId="29878"/>
    <cellStyle name="Total 2 2 8 6 5" xfId="29879"/>
    <cellStyle name="Total 2 2 8 7" xfId="29880"/>
    <cellStyle name="Total 2 2 8 8" xfId="29881"/>
    <cellStyle name="Total 2 2 8 9" xfId="29882"/>
    <cellStyle name="Total 2 2 9" xfId="29883"/>
    <cellStyle name="Total 2 2 9 2" xfId="29884"/>
    <cellStyle name="Total 2 2 9 2 2" xfId="29885"/>
    <cellStyle name="Total 2 2 9 2 3" xfId="29886"/>
    <cellStyle name="Total 2 2 9 2 4" xfId="29887"/>
    <cellStyle name="Total 2 2 9 2 5" xfId="29888"/>
    <cellStyle name="Total 2 2 9 3" xfId="29889"/>
    <cellStyle name="Total 2 2 9 4" xfId="29890"/>
    <cellStyle name="Total 2 2 9 5" xfId="29891"/>
    <cellStyle name="Total 2 2 9 6" xfId="29892"/>
    <cellStyle name="Total 2 3" xfId="5878"/>
    <cellStyle name="Total 2 3 10" xfId="29894"/>
    <cellStyle name="Total 2 3 11" xfId="29895"/>
    <cellStyle name="Total 2 3 12" xfId="29896"/>
    <cellStyle name="Total 2 3 13" xfId="29893"/>
    <cellStyle name="Total 2 3 2" xfId="29897"/>
    <cellStyle name="Total 2 3 2 10" xfId="29898"/>
    <cellStyle name="Total 2 3 2 11" xfId="29899"/>
    <cellStyle name="Total 2 3 2 2" xfId="29900"/>
    <cellStyle name="Total 2 3 2 2 10" xfId="29901"/>
    <cellStyle name="Total 2 3 2 2 2" xfId="29902"/>
    <cellStyle name="Total 2 3 2 2 2 2" xfId="29903"/>
    <cellStyle name="Total 2 3 2 2 2 2 2" xfId="29904"/>
    <cellStyle name="Total 2 3 2 2 2 2 3" xfId="29905"/>
    <cellStyle name="Total 2 3 2 2 2 2 4" xfId="29906"/>
    <cellStyle name="Total 2 3 2 2 2 2 5" xfId="29907"/>
    <cellStyle name="Total 2 3 2 2 2 3" xfId="29908"/>
    <cellStyle name="Total 2 3 2 2 2 4" xfId="29909"/>
    <cellStyle name="Total 2 3 2 2 2 5" xfId="29910"/>
    <cellStyle name="Total 2 3 2 2 2 6" xfId="29911"/>
    <cellStyle name="Total 2 3 2 2 3" xfId="29912"/>
    <cellStyle name="Total 2 3 2 2 3 2" xfId="29913"/>
    <cellStyle name="Total 2 3 2 2 3 2 2" xfId="29914"/>
    <cellStyle name="Total 2 3 2 2 3 2 3" xfId="29915"/>
    <cellStyle name="Total 2 3 2 2 3 2 4" xfId="29916"/>
    <cellStyle name="Total 2 3 2 2 3 2 5" xfId="29917"/>
    <cellStyle name="Total 2 3 2 2 3 3" xfId="29918"/>
    <cellStyle name="Total 2 3 2 2 3 4" xfId="29919"/>
    <cellStyle name="Total 2 3 2 2 3 5" xfId="29920"/>
    <cellStyle name="Total 2 3 2 2 3 6" xfId="29921"/>
    <cellStyle name="Total 2 3 2 2 4" xfId="29922"/>
    <cellStyle name="Total 2 3 2 2 4 2" xfId="29923"/>
    <cellStyle name="Total 2 3 2 2 4 2 2" xfId="29924"/>
    <cellStyle name="Total 2 3 2 2 4 2 3" xfId="29925"/>
    <cellStyle name="Total 2 3 2 2 4 2 4" xfId="29926"/>
    <cellStyle name="Total 2 3 2 2 4 2 5" xfId="29927"/>
    <cellStyle name="Total 2 3 2 2 4 3" xfId="29928"/>
    <cellStyle name="Total 2 3 2 2 4 4" xfId="29929"/>
    <cellStyle name="Total 2 3 2 2 4 5" xfId="29930"/>
    <cellStyle name="Total 2 3 2 2 4 6" xfId="29931"/>
    <cellStyle name="Total 2 3 2 2 5" xfId="29932"/>
    <cellStyle name="Total 2 3 2 2 5 2" xfId="29933"/>
    <cellStyle name="Total 2 3 2 2 5 2 2" xfId="29934"/>
    <cellStyle name="Total 2 3 2 2 5 2 3" xfId="29935"/>
    <cellStyle name="Total 2 3 2 2 5 2 4" xfId="29936"/>
    <cellStyle name="Total 2 3 2 2 5 2 5" xfId="29937"/>
    <cellStyle name="Total 2 3 2 2 5 3" xfId="29938"/>
    <cellStyle name="Total 2 3 2 2 5 4" xfId="29939"/>
    <cellStyle name="Total 2 3 2 2 5 5" xfId="29940"/>
    <cellStyle name="Total 2 3 2 2 5 6" xfId="29941"/>
    <cellStyle name="Total 2 3 2 2 6" xfId="29942"/>
    <cellStyle name="Total 2 3 2 2 6 2" xfId="29943"/>
    <cellStyle name="Total 2 3 2 2 6 3" xfId="29944"/>
    <cellStyle name="Total 2 3 2 2 6 4" xfId="29945"/>
    <cellStyle name="Total 2 3 2 2 6 5" xfId="29946"/>
    <cellStyle name="Total 2 3 2 2 7" xfId="29947"/>
    <cellStyle name="Total 2 3 2 2 8" xfId="29948"/>
    <cellStyle name="Total 2 3 2 2 9" xfId="29949"/>
    <cellStyle name="Total 2 3 2 3" xfId="29950"/>
    <cellStyle name="Total 2 3 2 3 10" xfId="29951"/>
    <cellStyle name="Total 2 3 2 3 2" xfId="29952"/>
    <cellStyle name="Total 2 3 2 3 2 2" xfId="29953"/>
    <cellStyle name="Total 2 3 2 3 2 2 2" xfId="29954"/>
    <cellStyle name="Total 2 3 2 3 2 2 3" xfId="29955"/>
    <cellStyle name="Total 2 3 2 3 2 2 4" xfId="29956"/>
    <cellStyle name="Total 2 3 2 3 2 2 5" xfId="29957"/>
    <cellStyle name="Total 2 3 2 3 2 3" xfId="29958"/>
    <cellStyle name="Total 2 3 2 3 2 4" xfId="29959"/>
    <cellStyle name="Total 2 3 2 3 2 5" xfId="29960"/>
    <cellStyle name="Total 2 3 2 3 2 6" xfId="29961"/>
    <cellStyle name="Total 2 3 2 3 3" xfId="29962"/>
    <cellStyle name="Total 2 3 2 3 3 2" xfId="29963"/>
    <cellStyle name="Total 2 3 2 3 3 2 2" xfId="29964"/>
    <cellStyle name="Total 2 3 2 3 3 2 3" xfId="29965"/>
    <cellStyle name="Total 2 3 2 3 3 2 4" xfId="29966"/>
    <cellStyle name="Total 2 3 2 3 3 2 5" xfId="29967"/>
    <cellStyle name="Total 2 3 2 3 3 3" xfId="29968"/>
    <cellStyle name="Total 2 3 2 3 3 4" xfId="29969"/>
    <cellStyle name="Total 2 3 2 3 3 5" xfId="29970"/>
    <cellStyle name="Total 2 3 2 3 3 6" xfId="29971"/>
    <cellStyle name="Total 2 3 2 3 4" xfId="29972"/>
    <cellStyle name="Total 2 3 2 3 4 2" xfId="29973"/>
    <cellStyle name="Total 2 3 2 3 4 2 2" xfId="29974"/>
    <cellStyle name="Total 2 3 2 3 4 2 3" xfId="29975"/>
    <cellStyle name="Total 2 3 2 3 4 2 4" xfId="29976"/>
    <cellStyle name="Total 2 3 2 3 4 2 5" xfId="29977"/>
    <cellStyle name="Total 2 3 2 3 4 3" xfId="29978"/>
    <cellStyle name="Total 2 3 2 3 4 4" xfId="29979"/>
    <cellStyle name="Total 2 3 2 3 4 5" xfId="29980"/>
    <cellStyle name="Total 2 3 2 3 4 6" xfId="29981"/>
    <cellStyle name="Total 2 3 2 3 5" xfId="29982"/>
    <cellStyle name="Total 2 3 2 3 5 2" xfId="29983"/>
    <cellStyle name="Total 2 3 2 3 5 2 2" xfId="29984"/>
    <cellStyle name="Total 2 3 2 3 5 2 3" xfId="29985"/>
    <cellStyle name="Total 2 3 2 3 5 2 4" xfId="29986"/>
    <cellStyle name="Total 2 3 2 3 5 2 5" xfId="29987"/>
    <cellStyle name="Total 2 3 2 3 5 3" xfId="29988"/>
    <cellStyle name="Total 2 3 2 3 5 4" xfId="29989"/>
    <cellStyle name="Total 2 3 2 3 5 5" xfId="29990"/>
    <cellStyle name="Total 2 3 2 3 5 6" xfId="29991"/>
    <cellStyle name="Total 2 3 2 3 6" xfId="29992"/>
    <cellStyle name="Total 2 3 2 3 6 2" xfId="29993"/>
    <cellStyle name="Total 2 3 2 3 6 3" xfId="29994"/>
    <cellStyle name="Total 2 3 2 3 6 4" xfId="29995"/>
    <cellStyle name="Total 2 3 2 3 6 5" xfId="29996"/>
    <cellStyle name="Total 2 3 2 3 7" xfId="29997"/>
    <cellStyle name="Total 2 3 2 3 8" xfId="29998"/>
    <cellStyle name="Total 2 3 2 3 9" xfId="29999"/>
    <cellStyle name="Total 2 3 2 4" xfId="30000"/>
    <cellStyle name="Total 2 3 2 4 2" xfId="30001"/>
    <cellStyle name="Total 2 3 2 4 2 2" xfId="30002"/>
    <cellStyle name="Total 2 3 2 4 2 3" xfId="30003"/>
    <cellStyle name="Total 2 3 2 4 2 4" xfId="30004"/>
    <cellStyle name="Total 2 3 2 4 2 5" xfId="30005"/>
    <cellStyle name="Total 2 3 2 4 3" xfId="30006"/>
    <cellStyle name="Total 2 3 2 4 4" xfId="30007"/>
    <cellStyle name="Total 2 3 2 4 5" xfId="30008"/>
    <cellStyle name="Total 2 3 2 4 6" xfId="30009"/>
    <cellStyle name="Total 2 3 2 5" xfId="30010"/>
    <cellStyle name="Total 2 3 2 5 2" xfId="30011"/>
    <cellStyle name="Total 2 3 2 5 2 2" xfId="30012"/>
    <cellStyle name="Total 2 3 2 5 2 3" xfId="30013"/>
    <cellStyle name="Total 2 3 2 5 2 4" xfId="30014"/>
    <cellStyle name="Total 2 3 2 5 2 5" xfId="30015"/>
    <cellStyle name="Total 2 3 2 5 3" xfId="30016"/>
    <cellStyle name="Total 2 3 2 5 4" xfId="30017"/>
    <cellStyle name="Total 2 3 2 5 5" xfId="30018"/>
    <cellStyle name="Total 2 3 2 5 6" xfId="30019"/>
    <cellStyle name="Total 2 3 2 6" xfId="30020"/>
    <cellStyle name="Total 2 3 2 6 2" xfId="30021"/>
    <cellStyle name="Total 2 3 2 6 2 2" xfId="30022"/>
    <cellStyle name="Total 2 3 2 6 2 3" xfId="30023"/>
    <cellStyle name="Total 2 3 2 6 2 4" xfId="30024"/>
    <cellStyle name="Total 2 3 2 6 2 5" xfId="30025"/>
    <cellStyle name="Total 2 3 2 6 3" xfId="30026"/>
    <cellStyle name="Total 2 3 2 6 4" xfId="30027"/>
    <cellStyle name="Total 2 3 2 6 5" xfId="30028"/>
    <cellStyle name="Total 2 3 2 6 6" xfId="30029"/>
    <cellStyle name="Total 2 3 2 7" xfId="30030"/>
    <cellStyle name="Total 2 3 2 7 2" xfId="30031"/>
    <cellStyle name="Total 2 3 2 7 3" xfId="30032"/>
    <cellStyle name="Total 2 3 2 7 4" xfId="30033"/>
    <cellStyle name="Total 2 3 2 7 5" xfId="30034"/>
    <cellStyle name="Total 2 3 2 8" xfId="30035"/>
    <cellStyle name="Total 2 3 2 9" xfId="30036"/>
    <cellStyle name="Total 2 3 3" xfId="30037"/>
    <cellStyle name="Total 2 3 3 10" xfId="30038"/>
    <cellStyle name="Total 2 3 3 2" xfId="30039"/>
    <cellStyle name="Total 2 3 3 2 2" xfId="30040"/>
    <cellStyle name="Total 2 3 3 2 2 2" xfId="30041"/>
    <cellStyle name="Total 2 3 3 2 2 3" xfId="30042"/>
    <cellStyle name="Total 2 3 3 2 2 4" xfId="30043"/>
    <cellStyle name="Total 2 3 3 2 2 5" xfId="30044"/>
    <cellStyle name="Total 2 3 3 2 3" xfId="30045"/>
    <cellStyle name="Total 2 3 3 2 4" xfId="30046"/>
    <cellStyle name="Total 2 3 3 2 5" xfId="30047"/>
    <cellStyle name="Total 2 3 3 2 6" xfId="30048"/>
    <cellStyle name="Total 2 3 3 3" xfId="30049"/>
    <cellStyle name="Total 2 3 3 3 2" xfId="30050"/>
    <cellStyle name="Total 2 3 3 3 2 2" xfId="30051"/>
    <cellStyle name="Total 2 3 3 3 2 3" xfId="30052"/>
    <cellStyle name="Total 2 3 3 3 2 4" xfId="30053"/>
    <cellStyle name="Total 2 3 3 3 2 5" xfId="30054"/>
    <cellStyle name="Total 2 3 3 3 3" xfId="30055"/>
    <cellStyle name="Total 2 3 3 3 4" xfId="30056"/>
    <cellStyle name="Total 2 3 3 3 5" xfId="30057"/>
    <cellStyle name="Total 2 3 3 3 6" xfId="30058"/>
    <cellStyle name="Total 2 3 3 4" xfId="30059"/>
    <cellStyle name="Total 2 3 3 4 2" xfId="30060"/>
    <cellStyle name="Total 2 3 3 4 2 2" xfId="30061"/>
    <cellStyle name="Total 2 3 3 4 2 3" xfId="30062"/>
    <cellStyle name="Total 2 3 3 4 2 4" xfId="30063"/>
    <cellStyle name="Total 2 3 3 4 2 5" xfId="30064"/>
    <cellStyle name="Total 2 3 3 4 3" xfId="30065"/>
    <cellStyle name="Total 2 3 3 4 4" xfId="30066"/>
    <cellStyle name="Total 2 3 3 4 5" xfId="30067"/>
    <cellStyle name="Total 2 3 3 4 6" xfId="30068"/>
    <cellStyle name="Total 2 3 3 5" xfId="30069"/>
    <cellStyle name="Total 2 3 3 5 2" xfId="30070"/>
    <cellStyle name="Total 2 3 3 5 2 2" xfId="30071"/>
    <cellStyle name="Total 2 3 3 5 2 3" xfId="30072"/>
    <cellStyle name="Total 2 3 3 5 2 4" xfId="30073"/>
    <cellStyle name="Total 2 3 3 5 2 5" xfId="30074"/>
    <cellStyle name="Total 2 3 3 5 3" xfId="30075"/>
    <cellStyle name="Total 2 3 3 5 4" xfId="30076"/>
    <cellStyle name="Total 2 3 3 5 5" xfId="30077"/>
    <cellStyle name="Total 2 3 3 5 6" xfId="30078"/>
    <cellStyle name="Total 2 3 3 6" xfId="30079"/>
    <cellStyle name="Total 2 3 3 6 2" xfId="30080"/>
    <cellStyle name="Total 2 3 3 6 3" xfId="30081"/>
    <cellStyle name="Total 2 3 3 6 4" xfId="30082"/>
    <cellStyle name="Total 2 3 3 6 5" xfId="30083"/>
    <cellStyle name="Total 2 3 3 7" xfId="30084"/>
    <cellStyle name="Total 2 3 3 8" xfId="30085"/>
    <cellStyle name="Total 2 3 3 9" xfId="30086"/>
    <cellStyle name="Total 2 3 4" xfId="30087"/>
    <cellStyle name="Total 2 3 4 2" xfId="30088"/>
    <cellStyle name="Total 2 3 4 2 2" xfId="30089"/>
    <cellStyle name="Total 2 3 4 2 3" xfId="30090"/>
    <cellStyle name="Total 2 3 4 2 4" xfId="30091"/>
    <cellStyle name="Total 2 3 4 2 5" xfId="30092"/>
    <cellStyle name="Total 2 3 4 3" xfId="30093"/>
    <cellStyle name="Total 2 3 4 4" xfId="30094"/>
    <cellStyle name="Total 2 3 4 5" xfId="30095"/>
    <cellStyle name="Total 2 3 4 6" xfId="30096"/>
    <cellStyle name="Total 2 3 5" xfId="30097"/>
    <cellStyle name="Total 2 3 5 2" xfId="30098"/>
    <cellStyle name="Total 2 3 5 2 2" xfId="30099"/>
    <cellStyle name="Total 2 3 5 2 3" xfId="30100"/>
    <cellStyle name="Total 2 3 5 2 4" xfId="30101"/>
    <cellStyle name="Total 2 3 5 2 5" xfId="30102"/>
    <cellStyle name="Total 2 3 5 3" xfId="30103"/>
    <cellStyle name="Total 2 3 5 4" xfId="30104"/>
    <cellStyle name="Total 2 3 5 5" xfId="30105"/>
    <cellStyle name="Total 2 3 5 6" xfId="30106"/>
    <cellStyle name="Total 2 3 6" xfId="30107"/>
    <cellStyle name="Total 2 3 6 2" xfId="30108"/>
    <cellStyle name="Total 2 3 6 2 2" xfId="30109"/>
    <cellStyle name="Total 2 3 6 2 3" xfId="30110"/>
    <cellStyle name="Total 2 3 6 2 4" xfId="30111"/>
    <cellStyle name="Total 2 3 6 2 5" xfId="30112"/>
    <cellStyle name="Total 2 3 6 3" xfId="30113"/>
    <cellStyle name="Total 2 3 6 4" xfId="30114"/>
    <cellStyle name="Total 2 3 6 5" xfId="30115"/>
    <cellStyle name="Total 2 3 6 6" xfId="30116"/>
    <cellStyle name="Total 2 3 7" xfId="30117"/>
    <cellStyle name="Total 2 3 7 2" xfId="30118"/>
    <cellStyle name="Total 2 3 7 2 2" xfId="30119"/>
    <cellStyle name="Total 2 3 7 2 3" xfId="30120"/>
    <cellStyle name="Total 2 3 7 2 4" xfId="30121"/>
    <cellStyle name="Total 2 3 7 2 5" xfId="30122"/>
    <cellStyle name="Total 2 3 7 3" xfId="30123"/>
    <cellStyle name="Total 2 3 7 4" xfId="30124"/>
    <cellStyle name="Total 2 3 7 5" xfId="30125"/>
    <cellStyle name="Total 2 3 7 6" xfId="30126"/>
    <cellStyle name="Total 2 3 8" xfId="30127"/>
    <cellStyle name="Total 2 3 8 2" xfId="30128"/>
    <cellStyle name="Total 2 3 8 3" xfId="30129"/>
    <cellStyle name="Total 2 3 8 4" xfId="30130"/>
    <cellStyle name="Total 2 3 8 5" xfId="30131"/>
    <cellStyle name="Total 2 3 9" xfId="30132"/>
    <cellStyle name="Total 2 4" xfId="9240"/>
    <cellStyle name="Total 2 4 10" xfId="30134"/>
    <cellStyle name="Total 2 4 11" xfId="30135"/>
    <cellStyle name="Total 2 4 12" xfId="30136"/>
    <cellStyle name="Total 2 4 13" xfId="30137"/>
    <cellStyle name="Total 2 4 14" xfId="30133"/>
    <cellStyle name="Total 2 4 2" xfId="12305"/>
    <cellStyle name="Total 2 4 2 10" xfId="30138"/>
    <cellStyle name="Total 2 4 2 11" xfId="30139"/>
    <cellStyle name="Total 2 4 2 2" xfId="30140"/>
    <cellStyle name="Total 2 4 2 2 10" xfId="30141"/>
    <cellStyle name="Total 2 4 2 2 2" xfId="30142"/>
    <cellStyle name="Total 2 4 2 2 2 2" xfId="30143"/>
    <cellStyle name="Total 2 4 2 2 2 2 2" xfId="30144"/>
    <cellStyle name="Total 2 4 2 2 2 2 3" xfId="30145"/>
    <cellStyle name="Total 2 4 2 2 2 2 4" xfId="30146"/>
    <cellStyle name="Total 2 4 2 2 2 2 5" xfId="30147"/>
    <cellStyle name="Total 2 4 2 2 2 3" xfId="30148"/>
    <cellStyle name="Total 2 4 2 2 2 4" xfId="30149"/>
    <cellStyle name="Total 2 4 2 2 2 5" xfId="30150"/>
    <cellStyle name="Total 2 4 2 2 2 6" xfId="30151"/>
    <cellStyle name="Total 2 4 2 2 3" xfId="30152"/>
    <cellStyle name="Total 2 4 2 2 3 2" xfId="30153"/>
    <cellStyle name="Total 2 4 2 2 3 2 2" xfId="30154"/>
    <cellStyle name="Total 2 4 2 2 3 2 3" xfId="30155"/>
    <cellStyle name="Total 2 4 2 2 3 2 4" xfId="30156"/>
    <cellStyle name="Total 2 4 2 2 3 2 5" xfId="30157"/>
    <cellStyle name="Total 2 4 2 2 3 3" xfId="30158"/>
    <cellStyle name="Total 2 4 2 2 3 4" xfId="30159"/>
    <cellStyle name="Total 2 4 2 2 3 5" xfId="30160"/>
    <cellStyle name="Total 2 4 2 2 3 6" xfId="30161"/>
    <cellStyle name="Total 2 4 2 2 4" xfId="30162"/>
    <cellStyle name="Total 2 4 2 2 4 2" xfId="30163"/>
    <cellStyle name="Total 2 4 2 2 4 2 2" xfId="30164"/>
    <cellStyle name="Total 2 4 2 2 4 2 3" xfId="30165"/>
    <cellStyle name="Total 2 4 2 2 4 2 4" xfId="30166"/>
    <cellStyle name="Total 2 4 2 2 4 2 5" xfId="30167"/>
    <cellStyle name="Total 2 4 2 2 4 3" xfId="30168"/>
    <cellStyle name="Total 2 4 2 2 4 4" xfId="30169"/>
    <cellStyle name="Total 2 4 2 2 4 5" xfId="30170"/>
    <cellStyle name="Total 2 4 2 2 4 6" xfId="30171"/>
    <cellStyle name="Total 2 4 2 2 5" xfId="30172"/>
    <cellStyle name="Total 2 4 2 2 5 2" xfId="30173"/>
    <cellStyle name="Total 2 4 2 2 5 2 2" xfId="30174"/>
    <cellStyle name="Total 2 4 2 2 5 2 3" xfId="30175"/>
    <cellStyle name="Total 2 4 2 2 5 2 4" xfId="30176"/>
    <cellStyle name="Total 2 4 2 2 5 2 5" xfId="30177"/>
    <cellStyle name="Total 2 4 2 2 5 3" xfId="30178"/>
    <cellStyle name="Total 2 4 2 2 5 4" xfId="30179"/>
    <cellStyle name="Total 2 4 2 2 5 5" xfId="30180"/>
    <cellStyle name="Total 2 4 2 2 5 6" xfId="30181"/>
    <cellStyle name="Total 2 4 2 2 6" xfId="30182"/>
    <cellStyle name="Total 2 4 2 2 6 2" xfId="30183"/>
    <cellStyle name="Total 2 4 2 2 6 3" xfId="30184"/>
    <cellStyle name="Total 2 4 2 2 6 4" xfId="30185"/>
    <cellStyle name="Total 2 4 2 2 6 5" xfId="30186"/>
    <cellStyle name="Total 2 4 2 2 7" xfId="30187"/>
    <cellStyle name="Total 2 4 2 2 8" xfId="30188"/>
    <cellStyle name="Total 2 4 2 2 9" xfId="30189"/>
    <cellStyle name="Total 2 4 2 3" xfId="30190"/>
    <cellStyle name="Total 2 4 2 3 10" xfId="30191"/>
    <cellStyle name="Total 2 4 2 3 2" xfId="30192"/>
    <cellStyle name="Total 2 4 2 3 2 2" xfId="30193"/>
    <cellStyle name="Total 2 4 2 3 2 2 2" xfId="30194"/>
    <cellStyle name="Total 2 4 2 3 2 2 3" xfId="30195"/>
    <cellStyle name="Total 2 4 2 3 2 2 4" xfId="30196"/>
    <cellStyle name="Total 2 4 2 3 2 2 5" xfId="30197"/>
    <cellStyle name="Total 2 4 2 3 2 3" xfId="30198"/>
    <cellStyle name="Total 2 4 2 3 2 4" xfId="30199"/>
    <cellStyle name="Total 2 4 2 3 2 5" xfId="30200"/>
    <cellStyle name="Total 2 4 2 3 2 6" xfId="30201"/>
    <cellStyle name="Total 2 4 2 3 3" xfId="30202"/>
    <cellStyle name="Total 2 4 2 3 3 2" xfId="30203"/>
    <cellStyle name="Total 2 4 2 3 3 2 2" xfId="30204"/>
    <cellStyle name="Total 2 4 2 3 3 2 3" xfId="30205"/>
    <cellStyle name="Total 2 4 2 3 3 2 4" xfId="30206"/>
    <cellStyle name="Total 2 4 2 3 3 2 5" xfId="30207"/>
    <cellStyle name="Total 2 4 2 3 3 3" xfId="30208"/>
    <cellStyle name="Total 2 4 2 3 3 4" xfId="30209"/>
    <cellStyle name="Total 2 4 2 3 3 5" xfId="30210"/>
    <cellStyle name="Total 2 4 2 3 3 6" xfId="30211"/>
    <cellStyle name="Total 2 4 2 3 4" xfId="30212"/>
    <cellStyle name="Total 2 4 2 3 4 2" xfId="30213"/>
    <cellStyle name="Total 2 4 2 3 4 2 2" xfId="30214"/>
    <cellStyle name="Total 2 4 2 3 4 2 3" xfId="30215"/>
    <cellStyle name="Total 2 4 2 3 4 2 4" xfId="30216"/>
    <cellStyle name="Total 2 4 2 3 4 2 5" xfId="30217"/>
    <cellStyle name="Total 2 4 2 3 4 3" xfId="30218"/>
    <cellStyle name="Total 2 4 2 3 4 4" xfId="30219"/>
    <cellStyle name="Total 2 4 2 3 4 5" xfId="30220"/>
    <cellStyle name="Total 2 4 2 3 4 6" xfId="30221"/>
    <cellStyle name="Total 2 4 2 3 5" xfId="30222"/>
    <cellStyle name="Total 2 4 2 3 5 2" xfId="30223"/>
    <cellStyle name="Total 2 4 2 3 5 2 2" xfId="30224"/>
    <cellStyle name="Total 2 4 2 3 5 2 3" xfId="30225"/>
    <cellStyle name="Total 2 4 2 3 5 2 4" xfId="30226"/>
    <cellStyle name="Total 2 4 2 3 5 2 5" xfId="30227"/>
    <cellStyle name="Total 2 4 2 3 5 3" xfId="30228"/>
    <cellStyle name="Total 2 4 2 3 5 4" xfId="30229"/>
    <cellStyle name="Total 2 4 2 3 5 5" xfId="30230"/>
    <cellStyle name="Total 2 4 2 3 5 6" xfId="30231"/>
    <cellStyle name="Total 2 4 2 3 6" xfId="30232"/>
    <cellStyle name="Total 2 4 2 3 6 2" xfId="30233"/>
    <cellStyle name="Total 2 4 2 3 6 3" xfId="30234"/>
    <cellStyle name="Total 2 4 2 3 6 4" xfId="30235"/>
    <cellStyle name="Total 2 4 2 3 6 5" xfId="30236"/>
    <cellStyle name="Total 2 4 2 3 7" xfId="30237"/>
    <cellStyle name="Total 2 4 2 3 8" xfId="30238"/>
    <cellStyle name="Total 2 4 2 3 9" xfId="30239"/>
    <cellStyle name="Total 2 4 2 4" xfId="30240"/>
    <cellStyle name="Total 2 4 2 4 2" xfId="30241"/>
    <cellStyle name="Total 2 4 2 4 2 2" xfId="30242"/>
    <cellStyle name="Total 2 4 2 4 2 3" xfId="30243"/>
    <cellStyle name="Total 2 4 2 4 2 4" xfId="30244"/>
    <cellStyle name="Total 2 4 2 4 2 5" xfId="30245"/>
    <cellStyle name="Total 2 4 2 4 3" xfId="30246"/>
    <cellStyle name="Total 2 4 2 4 4" xfId="30247"/>
    <cellStyle name="Total 2 4 2 4 5" xfId="30248"/>
    <cellStyle name="Total 2 4 2 4 6" xfId="30249"/>
    <cellStyle name="Total 2 4 2 5" xfId="30250"/>
    <cellStyle name="Total 2 4 2 5 2" xfId="30251"/>
    <cellStyle name="Total 2 4 2 5 2 2" xfId="30252"/>
    <cellStyle name="Total 2 4 2 5 2 3" xfId="30253"/>
    <cellStyle name="Total 2 4 2 5 2 4" xfId="30254"/>
    <cellStyle name="Total 2 4 2 5 2 5" xfId="30255"/>
    <cellStyle name="Total 2 4 2 5 3" xfId="30256"/>
    <cellStyle name="Total 2 4 2 5 4" xfId="30257"/>
    <cellStyle name="Total 2 4 2 5 5" xfId="30258"/>
    <cellStyle name="Total 2 4 2 5 6" xfId="30259"/>
    <cellStyle name="Total 2 4 2 6" xfId="30260"/>
    <cellStyle name="Total 2 4 2 6 2" xfId="30261"/>
    <cellStyle name="Total 2 4 2 6 2 2" xfId="30262"/>
    <cellStyle name="Total 2 4 2 6 2 3" xfId="30263"/>
    <cellStyle name="Total 2 4 2 6 2 4" xfId="30264"/>
    <cellStyle name="Total 2 4 2 6 2 5" xfId="30265"/>
    <cellStyle name="Total 2 4 2 6 3" xfId="30266"/>
    <cellStyle name="Total 2 4 2 6 4" xfId="30267"/>
    <cellStyle name="Total 2 4 2 6 5" xfId="30268"/>
    <cellStyle name="Total 2 4 2 6 6" xfId="30269"/>
    <cellStyle name="Total 2 4 2 7" xfId="30270"/>
    <cellStyle name="Total 2 4 2 7 2" xfId="30271"/>
    <cellStyle name="Total 2 4 2 7 3" xfId="30272"/>
    <cellStyle name="Total 2 4 2 7 4" xfId="30273"/>
    <cellStyle name="Total 2 4 2 7 5" xfId="30274"/>
    <cellStyle name="Total 2 4 2 8" xfId="30275"/>
    <cellStyle name="Total 2 4 2 9" xfId="30276"/>
    <cellStyle name="Total 2 4 3" xfId="30277"/>
    <cellStyle name="Total 2 4 3 10" xfId="30278"/>
    <cellStyle name="Total 2 4 3 2" xfId="30279"/>
    <cellStyle name="Total 2 4 3 2 2" xfId="30280"/>
    <cellStyle name="Total 2 4 3 2 2 2" xfId="30281"/>
    <cellStyle name="Total 2 4 3 2 2 3" xfId="30282"/>
    <cellStyle name="Total 2 4 3 2 2 4" xfId="30283"/>
    <cellStyle name="Total 2 4 3 2 2 5" xfId="30284"/>
    <cellStyle name="Total 2 4 3 2 3" xfId="30285"/>
    <cellStyle name="Total 2 4 3 2 4" xfId="30286"/>
    <cellStyle name="Total 2 4 3 2 5" xfId="30287"/>
    <cellStyle name="Total 2 4 3 2 6" xfId="30288"/>
    <cellStyle name="Total 2 4 3 3" xfId="30289"/>
    <cellStyle name="Total 2 4 3 3 2" xfId="30290"/>
    <cellStyle name="Total 2 4 3 3 2 2" xfId="30291"/>
    <cellStyle name="Total 2 4 3 3 2 3" xfId="30292"/>
    <cellStyle name="Total 2 4 3 3 2 4" xfId="30293"/>
    <cellStyle name="Total 2 4 3 3 2 5" xfId="30294"/>
    <cellStyle name="Total 2 4 3 3 3" xfId="30295"/>
    <cellStyle name="Total 2 4 3 3 4" xfId="30296"/>
    <cellStyle name="Total 2 4 3 3 5" xfId="30297"/>
    <cellStyle name="Total 2 4 3 3 6" xfId="30298"/>
    <cellStyle name="Total 2 4 3 4" xfId="30299"/>
    <cellStyle name="Total 2 4 3 4 2" xfId="30300"/>
    <cellStyle name="Total 2 4 3 4 2 2" xfId="30301"/>
    <cellStyle name="Total 2 4 3 4 2 3" xfId="30302"/>
    <cellStyle name="Total 2 4 3 4 2 4" xfId="30303"/>
    <cellStyle name="Total 2 4 3 4 2 5" xfId="30304"/>
    <cellStyle name="Total 2 4 3 4 3" xfId="30305"/>
    <cellStyle name="Total 2 4 3 4 4" xfId="30306"/>
    <cellStyle name="Total 2 4 3 4 5" xfId="30307"/>
    <cellStyle name="Total 2 4 3 4 6" xfId="30308"/>
    <cellStyle name="Total 2 4 3 5" xfId="30309"/>
    <cellStyle name="Total 2 4 3 5 2" xfId="30310"/>
    <cellStyle name="Total 2 4 3 5 2 2" xfId="30311"/>
    <cellStyle name="Total 2 4 3 5 2 3" xfId="30312"/>
    <cellStyle name="Total 2 4 3 5 2 4" xfId="30313"/>
    <cellStyle name="Total 2 4 3 5 2 5" xfId="30314"/>
    <cellStyle name="Total 2 4 3 5 3" xfId="30315"/>
    <cellStyle name="Total 2 4 3 5 4" xfId="30316"/>
    <cellStyle name="Total 2 4 3 5 5" xfId="30317"/>
    <cellStyle name="Total 2 4 3 5 6" xfId="30318"/>
    <cellStyle name="Total 2 4 3 6" xfId="30319"/>
    <cellStyle name="Total 2 4 3 6 2" xfId="30320"/>
    <cellStyle name="Total 2 4 3 6 3" xfId="30321"/>
    <cellStyle name="Total 2 4 3 6 4" xfId="30322"/>
    <cellStyle name="Total 2 4 3 6 5" xfId="30323"/>
    <cellStyle name="Total 2 4 3 7" xfId="30324"/>
    <cellStyle name="Total 2 4 3 8" xfId="30325"/>
    <cellStyle name="Total 2 4 3 9" xfId="30326"/>
    <cellStyle name="Total 2 4 4" xfId="30327"/>
    <cellStyle name="Total 2 4 4 10" xfId="30328"/>
    <cellStyle name="Total 2 4 4 2" xfId="30329"/>
    <cellStyle name="Total 2 4 4 2 2" xfId="30330"/>
    <cellStyle name="Total 2 4 4 2 2 2" xfId="30331"/>
    <cellStyle name="Total 2 4 4 2 2 3" xfId="30332"/>
    <cellStyle name="Total 2 4 4 2 2 4" xfId="30333"/>
    <cellStyle name="Total 2 4 4 2 2 5" xfId="30334"/>
    <cellStyle name="Total 2 4 4 2 3" xfId="30335"/>
    <cellStyle name="Total 2 4 4 2 4" xfId="30336"/>
    <cellStyle name="Total 2 4 4 2 5" xfId="30337"/>
    <cellStyle name="Total 2 4 4 2 6" xfId="30338"/>
    <cellStyle name="Total 2 4 4 3" xfId="30339"/>
    <cellStyle name="Total 2 4 4 3 2" xfId="30340"/>
    <cellStyle name="Total 2 4 4 3 2 2" xfId="30341"/>
    <cellStyle name="Total 2 4 4 3 2 3" xfId="30342"/>
    <cellStyle name="Total 2 4 4 3 2 4" xfId="30343"/>
    <cellStyle name="Total 2 4 4 3 2 5" xfId="30344"/>
    <cellStyle name="Total 2 4 4 3 3" xfId="30345"/>
    <cellStyle name="Total 2 4 4 3 4" xfId="30346"/>
    <cellStyle name="Total 2 4 4 3 5" xfId="30347"/>
    <cellStyle name="Total 2 4 4 3 6" xfId="30348"/>
    <cellStyle name="Total 2 4 4 4" xfId="30349"/>
    <cellStyle name="Total 2 4 4 4 2" xfId="30350"/>
    <cellStyle name="Total 2 4 4 4 2 2" xfId="30351"/>
    <cellStyle name="Total 2 4 4 4 2 3" xfId="30352"/>
    <cellStyle name="Total 2 4 4 4 2 4" xfId="30353"/>
    <cellStyle name="Total 2 4 4 4 2 5" xfId="30354"/>
    <cellStyle name="Total 2 4 4 4 3" xfId="30355"/>
    <cellStyle name="Total 2 4 4 4 4" xfId="30356"/>
    <cellStyle name="Total 2 4 4 4 5" xfId="30357"/>
    <cellStyle name="Total 2 4 4 4 6" xfId="30358"/>
    <cellStyle name="Total 2 4 4 5" xfId="30359"/>
    <cellStyle name="Total 2 4 4 5 2" xfId="30360"/>
    <cellStyle name="Total 2 4 4 5 2 2" xfId="30361"/>
    <cellStyle name="Total 2 4 4 5 2 3" xfId="30362"/>
    <cellStyle name="Total 2 4 4 5 2 4" xfId="30363"/>
    <cellStyle name="Total 2 4 4 5 2 5" xfId="30364"/>
    <cellStyle name="Total 2 4 4 5 3" xfId="30365"/>
    <cellStyle name="Total 2 4 4 5 4" xfId="30366"/>
    <cellStyle name="Total 2 4 4 5 5" xfId="30367"/>
    <cellStyle name="Total 2 4 4 5 6" xfId="30368"/>
    <cellStyle name="Total 2 4 4 6" xfId="30369"/>
    <cellStyle name="Total 2 4 4 6 2" xfId="30370"/>
    <cellStyle name="Total 2 4 4 6 3" xfId="30371"/>
    <cellStyle name="Total 2 4 4 6 4" xfId="30372"/>
    <cellStyle name="Total 2 4 4 6 5" xfId="30373"/>
    <cellStyle name="Total 2 4 4 7" xfId="30374"/>
    <cellStyle name="Total 2 4 4 8" xfId="30375"/>
    <cellStyle name="Total 2 4 4 9" xfId="30376"/>
    <cellStyle name="Total 2 4 5" xfId="30377"/>
    <cellStyle name="Total 2 4 5 2" xfId="30378"/>
    <cellStyle name="Total 2 4 5 2 2" xfId="30379"/>
    <cellStyle name="Total 2 4 5 2 3" xfId="30380"/>
    <cellStyle name="Total 2 4 5 2 4" xfId="30381"/>
    <cellStyle name="Total 2 4 5 2 5" xfId="30382"/>
    <cellStyle name="Total 2 4 5 3" xfId="30383"/>
    <cellStyle name="Total 2 4 5 4" xfId="30384"/>
    <cellStyle name="Total 2 4 5 5" xfId="30385"/>
    <cellStyle name="Total 2 4 5 6" xfId="30386"/>
    <cellStyle name="Total 2 4 6" xfId="30387"/>
    <cellStyle name="Total 2 4 6 2" xfId="30388"/>
    <cellStyle name="Total 2 4 6 2 2" xfId="30389"/>
    <cellStyle name="Total 2 4 6 2 3" xfId="30390"/>
    <cellStyle name="Total 2 4 6 2 4" xfId="30391"/>
    <cellStyle name="Total 2 4 6 2 5" xfId="30392"/>
    <cellStyle name="Total 2 4 6 3" xfId="30393"/>
    <cellStyle name="Total 2 4 6 4" xfId="30394"/>
    <cellStyle name="Total 2 4 6 5" xfId="30395"/>
    <cellStyle name="Total 2 4 6 6" xfId="30396"/>
    <cellStyle name="Total 2 4 7" xfId="30397"/>
    <cellStyle name="Total 2 4 7 2" xfId="30398"/>
    <cellStyle name="Total 2 4 7 2 2" xfId="30399"/>
    <cellStyle name="Total 2 4 7 2 3" xfId="30400"/>
    <cellStyle name="Total 2 4 7 2 4" xfId="30401"/>
    <cellStyle name="Total 2 4 7 2 5" xfId="30402"/>
    <cellStyle name="Total 2 4 7 3" xfId="30403"/>
    <cellStyle name="Total 2 4 7 4" xfId="30404"/>
    <cellStyle name="Total 2 4 7 5" xfId="30405"/>
    <cellStyle name="Total 2 4 7 6" xfId="30406"/>
    <cellStyle name="Total 2 4 8" xfId="30407"/>
    <cellStyle name="Total 2 4 8 2" xfId="30408"/>
    <cellStyle name="Total 2 4 8 2 2" xfId="30409"/>
    <cellStyle name="Total 2 4 8 2 3" xfId="30410"/>
    <cellStyle name="Total 2 4 8 2 4" xfId="30411"/>
    <cellStyle name="Total 2 4 8 2 5" xfId="30412"/>
    <cellStyle name="Total 2 4 8 3" xfId="30413"/>
    <cellStyle name="Total 2 4 8 4" xfId="30414"/>
    <cellStyle name="Total 2 4 8 5" xfId="30415"/>
    <cellStyle name="Total 2 4 8 6" xfId="30416"/>
    <cellStyle name="Total 2 4 9" xfId="30417"/>
    <cellStyle name="Total 2 4 9 2" xfId="30418"/>
    <cellStyle name="Total 2 4 9 3" xfId="30419"/>
    <cellStyle name="Total 2 4 9 4" xfId="30420"/>
    <cellStyle name="Total 2 4 9 5" xfId="30421"/>
    <cellStyle name="Total 2 5" xfId="10216"/>
    <cellStyle name="Total 2 5 10" xfId="30423"/>
    <cellStyle name="Total 2 5 11" xfId="30424"/>
    <cellStyle name="Total 2 5 12" xfId="30425"/>
    <cellStyle name="Total 2 5 13" xfId="30426"/>
    <cellStyle name="Total 2 5 14" xfId="30422"/>
    <cellStyle name="Total 2 5 2" xfId="30427"/>
    <cellStyle name="Total 2 5 2 10" xfId="30428"/>
    <cellStyle name="Total 2 5 2 11" xfId="30429"/>
    <cellStyle name="Total 2 5 2 2" xfId="30430"/>
    <cellStyle name="Total 2 5 2 2 10" xfId="30431"/>
    <cellStyle name="Total 2 5 2 2 2" xfId="30432"/>
    <cellStyle name="Total 2 5 2 2 2 2" xfId="30433"/>
    <cellStyle name="Total 2 5 2 2 2 2 2" xfId="30434"/>
    <cellStyle name="Total 2 5 2 2 2 2 3" xfId="30435"/>
    <cellStyle name="Total 2 5 2 2 2 2 4" xfId="30436"/>
    <cellStyle name="Total 2 5 2 2 2 2 5" xfId="30437"/>
    <cellStyle name="Total 2 5 2 2 2 3" xfId="30438"/>
    <cellStyle name="Total 2 5 2 2 2 4" xfId="30439"/>
    <cellStyle name="Total 2 5 2 2 2 5" xfId="30440"/>
    <cellStyle name="Total 2 5 2 2 2 6" xfId="30441"/>
    <cellStyle name="Total 2 5 2 2 3" xfId="30442"/>
    <cellStyle name="Total 2 5 2 2 3 2" xfId="30443"/>
    <cellStyle name="Total 2 5 2 2 3 2 2" xfId="30444"/>
    <cellStyle name="Total 2 5 2 2 3 2 3" xfId="30445"/>
    <cellStyle name="Total 2 5 2 2 3 2 4" xfId="30446"/>
    <cellStyle name="Total 2 5 2 2 3 2 5" xfId="30447"/>
    <cellStyle name="Total 2 5 2 2 3 3" xfId="30448"/>
    <cellStyle name="Total 2 5 2 2 3 4" xfId="30449"/>
    <cellStyle name="Total 2 5 2 2 3 5" xfId="30450"/>
    <cellStyle name="Total 2 5 2 2 3 6" xfId="30451"/>
    <cellStyle name="Total 2 5 2 2 4" xfId="30452"/>
    <cellStyle name="Total 2 5 2 2 4 2" xfId="30453"/>
    <cellStyle name="Total 2 5 2 2 4 2 2" xfId="30454"/>
    <cellStyle name="Total 2 5 2 2 4 2 3" xfId="30455"/>
    <cellStyle name="Total 2 5 2 2 4 2 4" xfId="30456"/>
    <cellStyle name="Total 2 5 2 2 4 2 5" xfId="30457"/>
    <cellStyle name="Total 2 5 2 2 4 3" xfId="30458"/>
    <cellStyle name="Total 2 5 2 2 4 4" xfId="30459"/>
    <cellStyle name="Total 2 5 2 2 4 5" xfId="30460"/>
    <cellStyle name="Total 2 5 2 2 4 6" xfId="30461"/>
    <cellStyle name="Total 2 5 2 2 5" xfId="30462"/>
    <cellStyle name="Total 2 5 2 2 5 2" xfId="30463"/>
    <cellStyle name="Total 2 5 2 2 5 2 2" xfId="30464"/>
    <cellStyle name="Total 2 5 2 2 5 2 3" xfId="30465"/>
    <cellStyle name="Total 2 5 2 2 5 2 4" xfId="30466"/>
    <cellStyle name="Total 2 5 2 2 5 2 5" xfId="30467"/>
    <cellStyle name="Total 2 5 2 2 5 3" xfId="30468"/>
    <cellStyle name="Total 2 5 2 2 5 4" xfId="30469"/>
    <cellStyle name="Total 2 5 2 2 5 5" xfId="30470"/>
    <cellStyle name="Total 2 5 2 2 5 6" xfId="30471"/>
    <cellStyle name="Total 2 5 2 2 6" xfId="30472"/>
    <cellStyle name="Total 2 5 2 2 6 2" xfId="30473"/>
    <cellStyle name="Total 2 5 2 2 6 3" xfId="30474"/>
    <cellStyle name="Total 2 5 2 2 6 4" xfId="30475"/>
    <cellStyle name="Total 2 5 2 2 6 5" xfId="30476"/>
    <cellStyle name="Total 2 5 2 2 7" xfId="30477"/>
    <cellStyle name="Total 2 5 2 2 8" xfId="30478"/>
    <cellStyle name="Total 2 5 2 2 9" xfId="30479"/>
    <cellStyle name="Total 2 5 2 3" xfId="30480"/>
    <cellStyle name="Total 2 5 2 3 10" xfId="30481"/>
    <cellStyle name="Total 2 5 2 3 2" xfId="30482"/>
    <cellStyle name="Total 2 5 2 3 2 2" xfId="30483"/>
    <cellStyle name="Total 2 5 2 3 2 2 2" xfId="30484"/>
    <cellStyle name="Total 2 5 2 3 2 2 3" xfId="30485"/>
    <cellStyle name="Total 2 5 2 3 2 2 4" xfId="30486"/>
    <cellStyle name="Total 2 5 2 3 2 2 5" xfId="30487"/>
    <cellStyle name="Total 2 5 2 3 2 3" xfId="30488"/>
    <cellStyle name="Total 2 5 2 3 2 4" xfId="30489"/>
    <cellStyle name="Total 2 5 2 3 2 5" xfId="30490"/>
    <cellStyle name="Total 2 5 2 3 2 6" xfId="30491"/>
    <cellStyle name="Total 2 5 2 3 3" xfId="30492"/>
    <cellStyle name="Total 2 5 2 3 3 2" xfId="30493"/>
    <cellStyle name="Total 2 5 2 3 3 2 2" xfId="30494"/>
    <cellStyle name="Total 2 5 2 3 3 2 3" xfId="30495"/>
    <cellStyle name="Total 2 5 2 3 3 2 4" xfId="30496"/>
    <cellStyle name="Total 2 5 2 3 3 2 5" xfId="30497"/>
    <cellStyle name="Total 2 5 2 3 3 3" xfId="30498"/>
    <cellStyle name="Total 2 5 2 3 3 4" xfId="30499"/>
    <cellStyle name="Total 2 5 2 3 3 5" xfId="30500"/>
    <cellStyle name="Total 2 5 2 3 3 6" xfId="30501"/>
    <cellStyle name="Total 2 5 2 3 4" xfId="30502"/>
    <cellStyle name="Total 2 5 2 3 4 2" xfId="30503"/>
    <cellStyle name="Total 2 5 2 3 4 2 2" xfId="30504"/>
    <cellStyle name="Total 2 5 2 3 4 2 3" xfId="30505"/>
    <cellStyle name="Total 2 5 2 3 4 2 4" xfId="30506"/>
    <cellStyle name="Total 2 5 2 3 4 2 5" xfId="30507"/>
    <cellStyle name="Total 2 5 2 3 4 3" xfId="30508"/>
    <cellStyle name="Total 2 5 2 3 4 4" xfId="30509"/>
    <cellStyle name="Total 2 5 2 3 4 5" xfId="30510"/>
    <cellStyle name="Total 2 5 2 3 4 6" xfId="30511"/>
    <cellStyle name="Total 2 5 2 3 5" xfId="30512"/>
    <cellStyle name="Total 2 5 2 3 5 2" xfId="30513"/>
    <cellStyle name="Total 2 5 2 3 5 2 2" xfId="30514"/>
    <cellStyle name="Total 2 5 2 3 5 2 3" xfId="30515"/>
    <cellStyle name="Total 2 5 2 3 5 2 4" xfId="30516"/>
    <cellStyle name="Total 2 5 2 3 5 2 5" xfId="30517"/>
    <cellStyle name="Total 2 5 2 3 5 3" xfId="30518"/>
    <cellStyle name="Total 2 5 2 3 5 4" xfId="30519"/>
    <cellStyle name="Total 2 5 2 3 5 5" xfId="30520"/>
    <cellStyle name="Total 2 5 2 3 5 6" xfId="30521"/>
    <cellStyle name="Total 2 5 2 3 6" xfId="30522"/>
    <cellStyle name="Total 2 5 2 3 6 2" xfId="30523"/>
    <cellStyle name="Total 2 5 2 3 6 3" xfId="30524"/>
    <cellStyle name="Total 2 5 2 3 6 4" xfId="30525"/>
    <cellStyle name="Total 2 5 2 3 6 5" xfId="30526"/>
    <cellStyle name="Total 2 5 2 3 7" xfId="30527"/>
    <cellStyle name="Total 2 5 2 3 8" xfId="30528"/>
    <cellStyle name="Total 2 5 2 3 9" xfId="30529"/>
    <cellStyle name="Total 2 5 2 4" xfId="30530"/>
    <cellStyle name="Total 2 5 2 4 2" xfId="30531"/>
    <cellStyle name="Total 2 5 2 4 2 2" xfId="30532"/>
    <cellStyle name="Total 2 5 2 4 2 3" xfId="30533"/>
    <cellStyle name="Total 2 5 2 4 2 4" xfId="30534"/>
    <cellStyle name="Total 2 5 2 4 2 5" xfId="30535"/>
    <cellStyle name="Total 2 5 2 4 3" xfId="30536"/>
    <cellStyle name="Total 2 5 2 4 4" xfId="30537"/>
    <cellStyle name="Total 2 5 2 4 5" xfId="30538"/>
    <cellStyle name="Total 2 5 2 4 6" xfId="30539"/>
    <cellStyle name="Total 2 5 2 5" xfId="30540"/>
    <cellStyle name="Total 2 5 2 5 2" xfId="30541"/>
    <cellStyle name="Total 2 5 2 5 2 2" xfId="30542"/>
    <cellStyle name="Total 2 5 2 5 2 3" xfId="30543"/>
    <cellStyle name="Total 2 5 2 5 2 4" xfId="30544"/>
    <cellStyle name="Total 2 5 2 5 2 5" xfId="30545"/>
    <cellStyle name="Total 2 5 2 5 3" xfId="30546"/>
    <cellStyle name="Total 2 5 2 5 4" xfId="30547"/>
    <cellStyle name="Total 2 5 2 5 5" xfId="30548"/>
    <cellStyle name="Total 2 5 2 5 6" xfId="30549"/>
    <cellStyle name="Total 2 5 2 6" xfId="30550"/>
    <cellStyle name="Total 2 5 2 6 2" xfId="30551"/>
    <cellStyle name="Total 2 5 2 6 2 2" xfId="30552"/>
    <cellStyle name="Total 2 5 2 6 2 3" xfId="30553"/>
    <cellStyle name="Total 2 5 2 6 2 4" xfId="30554"/>
    <cellStyle name="Total 2 5 2 6 2 5" xfId="30555"/>
    <cellStyle name="Total 2 5 2 6 3" xfId="30556"/>
    <cellStyle name="Total 2 5 2 6 4" xfId="30557"/>
    <cellStyle name="Total 2 5 2 6 5" xfId="30558"/>
    <cellStyle name="Total 2 5 2 6 6" xfId="30559"/>
    <cellStyle name="Total 2 5 2 7" xfId="30560"/>
    <cellStyle name="Total 2 5 2 7 2" xfId="30561"/>
    <cellStyle name="Total 2 5 2 7 3" xfId="30562"/>
    <cellStyle name="Total 2 5 2 7 4" xfId="30563"/>
    <cellStyle name="Total 2 5 2 7 5" xfId="30564"/>
    <cellStyle name="Total 2 5 2 8" xfId="30565"/>
    <cellStyle name="Total 2 5 2 9" xfId="30566"/>
    <cellStyle name="Total 2 5 3" xfId="30567"/>
    <cellStyle name="Total 2 5 3 10" xfId="30568"/>
    <cellStyle name="Total 2 5 3 2" xfId="30569"/>
    <cellStyle name="Total 2 5 3 2 2" xfId="30570"/>
    <cellStyle name="Total 2 5 3 2 2 2" xfId="30571"/>
    <cellStyle name="Total 2 5 3 2 2 3" xfId="30572"/>
    <cellStyle name="Total 2 5 3 2 2 4" xfId="30573"/>
    <cellStyle name="Total 2 5 3 2 2 5" xfId="30574"/>
    <cellStyle name="Total 2 5 3 2 3" xfId="30575"/>
    <cellStyle name="Total 2 5 3 2 4" xfId="30576"/>
    <cellStyle name="Total 2 5 3 2 5" xfId="30577"/>
    <cellStyle name="Total 2 5 3 2 6" xfId="30578"/>
    <cellStyle name="Total 2 5 3 3" xfId="30579"/>
    <cellStyle name="Total 2 5 3 3 2" xfId="30580"/>
    <cellStyle name="Total 2 5 3 3 2 2" xfId="30581"/>
    <cellStyle name="Total 2 5 3 3 2 3" xfId="30582"/>
    <cellStyle name="Total 2 5 3 3 2 4" xfId="30583"/>
    <cellStyle name="Total 2 5 3 3 2 5" xfId="30584"/>
    <cellStyle name="Total 2 5 3 3 3" xfId="30585"/>
    <cellStyle name="Total 2 5 3 3 4" xfId="30586"/>
    <cellStyle name="Total 2 5 3 3 5" xfId="30587"/>
    <cellStyle name="Total 2 5 3 3 6" xfId="30588"/>
    <cellStyle name="Total 2 5 3 4" xfId="30589"/>
    <cellStyle name="Total 2 5 3 4 2" xfId="30590"/>
    <cellStyle name="Total 2 5 3 4 2 2" xfId="30591"/>
    <cellStyle name="Total 2 5 3 4 2 3" xfId="30592"/>
    <cellStyle name="Total 2 5 3 4 2 4" xfId="30593"/>
    <cellStyle name="Total 2 5 3 4 2 5" xfId="30594"/>
    <cellStyle name="Total 2 5 3 4 3" xfId="30595"/>
    <cellStyle name="Total 2 5 3 4 4" xfId="30596"/>
    <cellStyle name="Total 2 5 3 4 5" xfId="30597"/>
    <cellStyle name="Total 2 5 3 4 6" xfId="30598"/>
    <cellStyle name="Total 2 5 3 5" xfId="30599"/>
    <cellStyle name="Total 2 5 3 5 2" xfId="30600"/>
    <cellStyle name="Total 2 5 3 5 2 2" xfId="30601"/>
    <cellStyle name="Total 2 5 3 5 2 3" xfId="30602"/>
    <cellStyle name="Total 2 5 3 5 2 4" xfId="30603"/>
    <cellStyle name="Total 2 5 3 5 2 5" xfId="30604"/>
    <cellStyle name="Total 2 5 3 5 3" xfId="30605"/>
    <cellStyle name="Total 2 5 3 5 4" xfId="30606"/>
    <cellStyle name="Total 2 5 3 5 5" xfId="30607"/>
    <cellStyle name="Total 2 5 3 5 6" xfId="30608"/>
    <cellStyle name="Total 2 5 3 6" xfId="30609"/>
    <cellStyle name="Total 2 5 3 6 2" xfId="30610"/>
    <cellStyle name="Total 2 5 3 6 3" xfId="30611"/>
    <cellStyle name="Total 2 5 3 6 4" xfId="30612"/>
    <cellStyle name="Total 2 5 3 6 5" xfId="30613"/>
    <cellStyle name="Total 2 5 3 7" xfId="30614"/>
    <cellStyle name="Total 2 5 3 8" xfId="30615"/>
    <cellStyle name="Total 2 5 3 9" xfId="30616"/>
    <cellStyle name="Total 2 5 4" xfId="30617"/>
    <cellStyle name="Total 2 5 4 10" xfId="30618"/>
    <cellStyle name="Total 2 5 4 2" xfId="30619"/>
    <cellStyle name="Total 2 5 4 2 2" xfId="30620"/>
    <cellStyle name="Total 2 5 4 2 2 2" xfId="30621"/>
    <cellStyle name="Total 2 5 4 2 2 3" xfId="30622"/>
    <cellStyle name="Total 2 5 4 2 2 4" xfId="30623"/>
    <cellStyle name="Total 2 5 4 2 2 5" xfId="30624"/>
    <cellStyle name="Total 2 5 4 2 3" xfId="30625"/>
    <cellStyle name="Total 2 5 4 2 4" xfId="30626"/>
    <cellStyle name="Total 2 5 4 2 5" xfId="30627"/>
    <cellStyle name="Total 2 5 4 2 6" xfId="30628"/>
    <cellStyle name="Total 2 5 4 3" xfId="30629"/>
    <cellStyle name="Total 2 5 4 3 2" xfId="30630"/>
    <cellStyle name="Total 2 5 4 3 2 2" xfId="30631"/>
    <cellStyle name="Total 2 5 4 3 2 3" xfId="30632"/>
    <cellStyle name="Total 2 5 4 3 2 4" xfId="30633"/>
    <cellStyle name="Total 2 5 4 3 2 5" xfId="30634"/>
    <cellStyle name="Total 2 5 4 3 3" xfId="30635"/>
    <cellStyle name="Total 2 5 4 3 4" xfId="30636"/>
    <cellStyle name="Total 2 5 4 3 5" xfId="30637"/>
    <cellStyle name="Total 2 5 4 3 6" xfId="30638"/>
    <cellStyle name="Total 2 5 4 4" xfId="30639"/>
    <cellStyle name="Total 2 5 4 4 2" xfId="30640"/>
    <cellStyle name="Total 2 5 4 4 2 2" xfId="30641"/>
    <cellStyle name="Total 2 5 4 4 2 3" xfId="30642"/>
    <cellStyle name="Total 2 5 4 4 2 4" xfId="30643"/>
    <cellStyle name="Total 2 5 4 4 2 5" xfId="30644"/>
    <cellStyle name="Total 2 5 4 4 3" xfId="30645"/>
    <cellStyle name="Total 2 5 4 4 4" xfId="30646"/>
    <cellStyle name="Total 2 5 4 4 5" xfId="30647"/>
    <cellStyle name="Total 2 5 4 4 6" xfId="30648"/>
    <cellStyle name="Total 2 5 4 5" xfId="30649"/>
    <cellStyle name="Total 2 5 4 5 2" xfId="30650"/>
    <cellStyle name="Total 2 5 4 5 2 2" xfId="30651"/>
    <cellStyle name="Total 2 5 4 5 2 3" xfId="30652"/>
    <cellStyle name="Total 2 5 4 5 2 4" xfId="30653"/>
    <cellStyle name="Total 2 5 4 5 2 5" xfId="30654"/>
    <cellStyle name="Total 2 5 4 5 3" xfId="30655"/>
    <cellStyle name="Total 2 5 4 5 4" xfId="30656"/>
    <cellStyle name="Total 2 5 4 5 5" xfId="30657"/>
    <cellStyle name="Total 2 5 4 5 6" xfId="30658"/>
    <cellStyle name="Total 2 5 4 6" xfId="30659"/>
    <cellStyle name="Total 2 5 4 6 2" xfId="30660"/>
    <cellStyle name="Total 2 5 4 6 3" xfId="30661"/>
    <cellStyle name="Total 2 5 4 6 4" xfId="30662"/>
    <cellStyle name="Total 2 5 4 6 5" xfId="30663"/>
    <cellStyle name="Total 2 5 4 7" xfId="30664"/>
    <cellStyle name="Total 2 5 4 8" xfId="30665"/>
    <cellStyle name="Total 2 5 4 9" xfId="30666"/>
    <cellStyle name="Total 2 5 5" xfId="30667"/>
    <cellStyle name="Total 2 5 5 2" xfId="30668"/>
    <cellStyle name="Total 2 5 5 2 2" xfId="30669"/>
    <cellStyle name="Total 2 5 5 2 3" xfId="30670"/>
    <cellStyle name="Total 2 5 5 2 4" xfId="30671"/>
    <cellStyle name="Total 2 5 5 2 5" xfId="30672"/>
    <cellStyle name="Total 2 5 5 3" xfId="30673"/>
    <cellStyle name="Total 2 5 5 4" xfId="30674"/>
    <cellStyle name="Total 2 5 5 5" xfId="30675"/>
    <cellStyle name="Total 2 5 5 6" xfId="30676"/>
    <cellStyle name="Total 2 5 6" xfId="30677"/>
    <cellStyle name="Total 2 5 6 2" xfId="30678"/>
    <cellStyle name="Total 2 5 6 2 2" xfId="30679"/>
    <cellStyle name="Total 2 5 6 2 3" xfId="30680"/>
    <cellStyle name="Total 2 5 6 2 4" xfId="30681"/>
    <cellStyle name="Total 2 5 6 2 5" xfId="30682"/>
    <cellStyle name="Total 2 5 6 3" xfId="30683"/>
    <cellStyle name="Total 2 5 6 4" xfId="30684"/>
    <cellStyle name="Total 2 5 6 5" xfId="30685"/>
    <cellStyle name="Total 2 5 6 6" xfId="30686"/>
    <cellStyle name="Total 2 5 7" xfId="30687"/>
    <cellStyle name="Total 2 5 7 2" xfId="30688"/>
    <cellStyle name="Total 2 5 7 2 2" xfId="30689"/>
    <cellStyle name="Total 2 5 7 2 3" xfId="30690"/>
    <cellStyle name="Total 2 5 7 2 4" xfId="30691"/>
    <cellStyle name="Total 2 5 7 2 5" xfId="30692"/>
    <cellStyle name="Total 2 5 7 3" xfId="30693"/>
    <cellStyle name="Total 2 5 7 4" xfId="30694"/>
    <cellStyle name="Total 2 5 7 5" xfId="30695"/>
    <cellStyle name="Total 2 5 7 6" xfId="30696"/>
    <cellStyle name="Total 2 5 8" xfId="30697"/>
    <cellStyle name="Total 2 5 8 2" xfId="30698"/>
    <cellStyle name="Total 2 5 8 2 2" xfId="30699"/>
    <cellStyle name="Total 2 5 8 2 3" xfId="30700"/>
    <cellStyle name="Total 2 5 8 2 4" xfId="30701"/>
    <cellStyle name="Total 2 5 8 2 5" xfId="30702"/>
    <cellStyle name="Total 2 5 8 3" xfId="30703"/>
    <cellStyle name="Total 2 5 8 4" xfId="30704"/>
    <cellStyle name="Total 2 5 8 5" xfId="30705"/>
    <cellStyle name="Total 2 5 8 6" xfId="30706"/>
    <cellStyle name="Total 2 5 9" xfId="30707"/>
    <cellStyle name="Total 2 5 9 2" xfId="30708"/>
    <cellStyle name="Total 2 5 9 3" xfId="30709"/>
    <cellStyle name="Total 2 5 9 4" xfId="30710"/>
    <cellStyle name="Total 2 5 9 5" xfId="30711"/>
    <cellStyle name="Total 2 6" xfId="2126"/>
    <cellStyle name="Total 2 6 10" xfId="30713"/>
    <cellStyle name="Total 2 6 11" xfId="30714"/>
    <cellStyle name="Total 2 6 12" xfId="30715"/>
    <cellStyle name="Total 2 6 13" xfId="30716"/>
    <cellStyle name="Total 2 6 14" xfId="30712"/>
    <cellStyle name="Total 2 6 2" xfId="30717"/>
    <cellStyle name="Total 2 6 2 10" xfId="30718"/>
    <cellStyle name="Total 2 6 2 11" xfId="30719"/>
    <cellStyle name="Total 2 6 2 2" xfId="30720"/>
    <cellStyle name="Total 2 6 2 2 10" xfId="30721"/>
    <cellStyle name="Total 2 6 2 2 2" xfId="30722"/>
    <cellStyle name="Total 2 6 2 2 2 2" xfId="30723"/>
    <cellStyle name="Total 2 6 2 2 2 2 2" xfId="30724"/>
    <cellStyle name="Total 2 6 2 2 2 2 3" xfId="30725"/>
    <cellStyle name="Total 2 6 2 2 2 2 4" xfId="30726"/>
    <cellStyle name="Total 2 6 2 2 2 2 5" xfId="30727"/>
    <cellStyle name="Total 2 6 2 2 2 3" xfId="30728"/>
    <cellStyle name="Total 2 6 2 2 2 4" xfId="30729"/>
    <cellStyle name="Total 2 6 2 2 2 5" xfId="30730"/>
    <cellStyle name="Total 2 6 2 2 2 6" xfId="30731"/>
    <cellStyle name="Total 2 6 2 2 3" xfId="30732"/>
    <cellStyle name="Total 2 6 2 2 3 2" xfId="30733"/>
    <cellStyle name="Total 2 6 2 2 3 2 2" xfId="30734"/>
    <cellStyle name="Total 2 6 2 2 3 2 3" xfId="30735"/>
    <cellStyle name="Total 2 6 2 2 3 2 4" xfId="30736"/>
    <cellStyle name="Total 2 6 2 2 3 2 5" xfId="30737"/>
    <cellStyle name="Total 2 6 2 2 3 3" xfId="30738"/>
    <cellStyle name="Total 2 6 2 2 3 4" xfId="30739"/>
    <cellStyle name="Total 2 6 2 2 3 5" xfId="30740"/>
    <cellStyle name="Total 2 6 2 2 3 6" xfId="30741"/>
    <cellStyle name="Total 2 6 2 2 4" xfId="30742"/>
    <cellStyle name="Total 2 6 2 2 4 2" xfId="30743"/>
    <cellStyle name="Total 2 6 2 2 4 2 2" xfId="30744"/>
    <cellStyle name="Total 2 6 2 2 4 2 3" xfId="30745"/>
    <cellStyle name="Total 2 6 2 2 4 2 4" xfId="30746"/>
    <cellStyle name="Total 2 6 2 2 4 2 5" xfId="30747"/>
    <cellStyle name="Total 2 6 2 2 4 3" xfId="30748"/>
    <cellStyle name="Total 2 6 2 2 4 4" xfId="30749"/>
    <cellStyle name="Total 2 6 2 2 4 5" xfId="30750"/>
    <cellStyle name="Total 2 6 2 2 4 6" xfId="30751"/>
    <cellStyle name="Total 2 6 2 2 5" xfId="30752"/>
    <cellStyle name="Total 2 6 2 2 5 2" xfId="30753"/>
    <cellStyle name="Total 2 6 2 2 5 2 2" xfId="30754"/>
    <cellStyle name="Total 2 6 2 2 5 2 3" xfId="30755"/>
    <cellStyle name="Total 2 6 2 2 5 2 4" xfId="30756"/>
    <cellStyle name="Total 2 6 2 2 5 2 5" xfId="30757"/>
    <cellStyle name="Total 2 6 2 2 5 3" xfId="30758"/>
    <cellStyle name="Total 2 6 2 2 5 4" xfId="30759"/>
    <cellStyle name="Total 2 6 2 2 5 5" xfId="30760"/>
    <cellStyle name="Total 2 6 2 2 5 6" xfId="30761"/>
    <cellStyle name="Total 2 6 2 2 6" xfId="30762"/>
    <cellStyle name="Total 2 6 2 2 6 2" xfId="30763"/>
    <cellStyle name="Total 2 6 2 2 6 3" xfId="30764"/>
    <cellStyle name="Total 2 6 2 2 6 4" xfId="30765"/>
    <cellStyle name="Total 2 6 2 2 6 5" xfId="30766"/>
    <cellStyle name="Total 2 6 2 2 7" xfId="30767"/>
    <cellStyle name="Total 2 6 2 2 8" xfId="30768"/>
    <cellStyle name="Total 2 6 2 2 9" xfId="30769"/>
    <cellStyle name="Total 2 6 2 3" xfId="30770"/>
    <cellStyle name="Total 2 6 2 3 10" xfId="30771"/>
    <cellStyle name="Total 2 6 2 3 2" xfId="30772"/>
    <cellStyle name="Total 2 6 2 3 2 2" xfId="30773"/>
    <cellStyle name="Total 2 6 2 3 2 2 2" xfId="30774"/>
    <cellStyle name="Total 2 6 2 3 2 2 3" xfId="30775"/>
    <cellStyle name="Total 2 6 2 3 2 2 4" xfId="30776"/>
    <cellStyle name="Total 2 6 2 3 2 2 5" xfId="30777"/>
    <cellStyle name="Total 2 6 2 3 2 3" xfId="30778"/>
    <cellStyle name="Total 2 6 2 3 2 4" xfId="30779"/>
    <cellStyle name="Total 2 6 2 3 2 5" xfId="30780"/>
    <cellStyle name="Total 2 6 2 3 2 6" xfId="30781"/>
    <cellStyle name="Total 2 6 2 3 3" xfId="30782"/>
    <cellStyle name="Total 2 6 2 3 3 2" xfId="30783"/>
    <cellStyle name="Total 2 6 2 3 3 2 2" xfId="30784"/>
    <cellStyle name="Total 2 6 2 3 3 2 3" xfId="30785"/>
    <cellStyle name="Total 2 6 2 3 3 2 4" xfId="30786"/>
    <cellStyle name="Total 2 6 2 3 3 2 5" xfId="30787"/>
    <cellStyle name="Total 2 6 2 3 3 3" xfId="30788"/>
    <cellStyle name="Total 2 6 2 3 3 4" xfId="30789"/>
    <cellStyle name="Total 2 6 2 3 3 5" xfId="30790"/>
    <cellStyle name="Total 2 6 2 3 3 6" xfId="30791"/>
    <cellStyle name="Total 2 6 2 3 4" xfId="30792"/>
    <cellStyle name="Total 2 6 2 3 4 2" xfId="30793"/>
    <cellStyle name="Total 2 6 2 3 4 2 2" xfId="30794"/>
    <cellStyle name="Total 2 6 2 3 4 2 3" xfId="30795"/>
    <cellStyle name="Total 2 6 2 3 4 2 4" xfId="30796"/>
    <cellStyle name="Total 2 6 2 3 4 2 5" xfId="30797"/>
    <cellStyle name="Total 2 6 2 3 4 3" xfId="30798"/>
    <cellStyle name="Total 2 6 2 3 4 4" xfId="30799"/>
    <cellStyle name="Total 2 6 2 3 4 5" xfId="30800"/>
    <cellStyle name="Total 2 6 2 3 4 6" xfId="30801"/>
    <cellStyle name="Total 2 6 2 3 5" xfId="30802"/>
    <cellStyle name="Total 2 6 2 3 5 2" xfId="30803"/>
    <cellStyle name="Total 2 6 2 3 5 2 2" xfId="30804"/>
    <cellStyle name="Total 2 6 2 3 5 2 3" xfId="30805"/>
    <cellStyle name="Total 2 6 2 3 5 2 4" xfId="30806"/>
    <cellStyle name="Total 2 6 2 3 5 2 5" xfId="30807"/>
    <cellStyle name="Total 2 6 2 3 5 3" xfId="30808"/>
    <cellStyle name="Total 2 6 2 3 5 4" xfId="30809"/>
    <cellStyle name="Total 2 6 2 3 5 5" xfId="30810"/>
    <cellStyle name="Total 2 6 2 3 5 6" xfId="30811"/>
    <cellStyle name="Total 2 6 2 3 6" xfId="30812"/>
    <cellStyle name="Total 2 6 2 3 6 2" xfId="30813"/>
    <cellStyle name="Total 2 6 2 3 6 3" xfId="30814"/>
    <cellStyle name="Total 2 6 2 3 6 4" xfId="30815"/>
    <cellStyle name="Total 2 6 2 3 6 5" xfId="30816"/>
    <cellStyle name="Total 2 6 2 3 7" xfId="30817"/>
    <cellStyle name="Total 2 6 2 3 8" xfId="30818"/>
    <cellStyle name="Total 2 6 2 3 9" xfId="30819"/>
    <cellStyle name="Total 2 6 2 4" xfId="30820"/>
    <cellStyle name="Total 2 6 2 4 2" xfId="30821"/>
    <cellStyle name="Total 2 6 2 4 2 2" xfId="30822"/>
    <cellStyle name="Total 2 6 2 4 2 3" xfId="30823"/>
    <cellStyle name="Total 2 6 2 4 2 4" xfId="30824"/>
    <cellStyle name="Total 2 6 2 4 2 5" xfId="30825"/>
    <cellStyle name="Total 2 6 2 4 3" xfId="30826"/>
    <cellStyle name="Total 2 6 2 4 4" xfId="30827"/>
    <cellStyle name="Total 2 6 2 4 5" xfId="30828"/>
    <cellStyle name="Total 2 6 2 4 6" xfId="30829"/>
    <cellStyle name="Total 2 6 2 5" xfId="30830"/>
    <cellStyle name="Total 2 6 2 5 2" xfId="30831"/>
    <cellStyle name="Total 2 6 2 5 2 2" xfId="30832"/>
    <cellStyle name="Total 2 6 2 5 2 3" xfId="30833"/>
    <cellStyle name="Total 2 6 2 5 2 4" xfId="30834"/>
    <cellStyle name="Total 2 6 2 5 2 5" xfId="30835"/>
    <cellStyle name="Total 2 6 2 5 3" xfId="30836"/>
    <cellStyle name="Total 2 6 2 5 4" xfId="30837"/>
    <cellStyle name="Total 2 6 2 5 5" xfId="30838"/>
    <cellStyle name="Total 2 6 2 5 6" xfId="30839"/>
    <cellStyle name="Total 2 6 2 6" xfId="30840"/>
    <cellStyle name="Total 2 6 2 6 2" xfId="30841"/>
    <cellStyle name="Total 2 6 2 6 2 2" xfId="30842"/>
    <cellStyle name="Total 2 6 2 6 2 3" xfId="30843"/>
    <cellStyle name="Total 2 6 2 6 2 4" xfId="30844"/>
    <cellStyle name="Total 2 6 2 6 2 5" xfId="30845"/>
    <cellStyle name="Total 2 6 2 6 3" xfId="30846"/>
    <cellStyle name="Total 2 6 2 6 4" xfId="30847"/>
    <cellStyle name="Total 2 6 2 6 5" xfId="30848"/>
    <cellStyle name="Total 2 6 2 6 6" xfId="30849"/>
    <cellStyle name="Total 2 6 2 7" xfId="30850"/>
    <cellStyle name="Total 2 6 2 7 2" xfId="30851"/>
    <cellStyle name="Total 2 6 2 7 3" xfId="30852"/>
    <cellStyle name="Total 2 6 2 7 4" xfId="30853"/>
    <cellStyle name="Total 2 6 2 7 5" xfId="30854"/>
    <cellStyle name="Total 2 6 2 8" xfId="30855"/>
    <cellStyle name="Total 2 6 2 9" xfId="30856"/>
    <cellStyle name="Total 2 6 3" xfId="30857"/>
    <cellStyle name="Total 2 6 3 10" xfId="30858"/>
    <cellStyle name="Total 2 6 3 2" xfId="30859"/>
    <cellStyle name="Total 2 6 3 2 2" xfId="30860"/>
    <cellStyle name="Total 2 6 3 2 2 2" xfId="30861"/>
    <cellStyle name="Total 2 6 3 2 2 3" xfId="30862"/>
    <cellStyle name="Total 2 6 3 2 2 4" xfId="30863"/>
    <cellStyle name="Total 2 6 3 2 2 5" xfId="30864"/>
    <cellStyle name="Total 2 6 3 2 3" xfId="30865"/>
    <cellStyle name="Total 2 6 3 2 4" xfId="30866"/>
    <cellStyle name="Total 2 6 3 2 5" xfId="30867"/>
    <cellStyle name="Total 2 6 3 2 6" xfId="30868"/>
    <cellStyle name="Total 2 6 3 3" xfId="30869"/>
    <cellStyle name="Total 2 6 3 3 2" xfId="30870"/>
    <cellStyle name="Total 2 6 3 3 2 2" xfId="30871"/>
    <cellStyle name="Total 2 6 3 3 2 3" xfId="30872"/>
    <cellStyle name="Total 2 6 3 3 2 4" xfId="30873"/>
    <cellStyle name="Total 2 6 3 3 2 5" xfId="30874"/>
    <cellStyle name="Total 2 6 3 3 3" xfId="30875"/>
    <cellStyle name="Total 2 6 3 3 4" xfId="30876"/>
    <cellStyle name="Total 2 6 3 3 5" xfId="30877"/>
    <cellStyle name="Total 2 6 3 3 6" xfId="30878"/>
    <cellStyle name="Total 2 6 3 4" xfId="30879"/>
    <cellStyle name="Total 2 6 3 4 2" xfId="30880"/>
    <cellStyle name="Total 2 6 3 4 2 2" xfId="30881"/>
    <cellStyle name="Total 2 6 3 4 2 3" xfId="30882"/>
    <cellStyle name="Total 2 6 3 4 2 4" xfId="30883"/>
    <cellStyle name="Total 2 6 3 4 2 5" xfId="30884"/>
    <cellStyle name="Total 2 6 3 4 3" xfId="30885"/>
    <cellStyle name="Total 2 6 3 4 4" xfId="30886"/>
    <cellStyle name="Total 2 6 3 4 5" xfId="30887"/>
    <cellStyle name="Total 2 6 3 4 6" xfId="30888"/>
    <cellStyle name="Total 2 6 3 5" xfId="30889"/>
    <cellStyle name="Total 2 6 3 5 2" xfId="30890"/>
    <cellStyle name="Total 2 6 3 5 2 2" xfId="30891"/>
    <cellStyle name="Total 2 6 3 5 2 3" xfId="30892"/>
    <cellStyle name="Total 2 6 3 5 2 4" xfId="30893"/>
    <cellStyle name="Total 2 6 3 5 2 5" xfId="30894"/>
    <cellStyle name="Total 2 6 3 5 3" xfId="30895"/>
    <cellStyle name="Total 2 6 3 5 4" xfId="30896"/>
    <cellStyle name="Total 2 6 3 5 5" xfId="30897"/>
    <cellStyle name="Total 2 6 3 5 6" xfId="30898"/>
    <cellStyle name="Total 2 6 3 6" xfId="30899"/>
    <cellStyle name="Total 2 6 3 6 2" xfId="30900"/>
    <cellStyle name="Total 2 6 3 6 3" xfId="30901"/>
    <cellStyle name="Total 2 6 3 6 4" xfId="30902"/>
    <cellStyle name="Total 2 6 3 6 5" xfId="30903"/>
    <cellStyle name="Total 2 6 3 7" xfId="30904"/>
    <cellStyle name="Total 2 6 3 8" xfId="30905"/>
    <cellStyle name="Total 2 6 3 9" xfId="30906"/>
    <cellStyle name="Total 2 6 4" xfId="30907"/>
    <cellStyle name="Total 2 6 4 10" xfId="30908"/>
    <cellStyle name="Total 2 6 4 2" xfId="30909"/>
    <cellStyle name="Total 2 6 4 2 2" xfId="30910"/>
    <cellStyle name="Total 2 6 4 2 2 2" xfId="30911"/>
    <cellStyle name="Total 2 6 4 2 2 3" xfId="30912"/>
    <cellStyle name="Total 2 6 4 2 2 4" xfId="30913"/>
    <cellStyle name="Total 2 6 4 2 2 5" xfId="30914"/>
    <cellStyle name="Total 2 6 4 2 3" xfId="30915"/>
    <cellStyle name="Total 2 6 4 2 4" xfId="30916"/>
    <cellStyle name="Total 2 6 4 2 5" xfId="30917"/>
    <cellStyle name="Total 2 6 4 2 6" xfId="30918"/>
    <cellStyle name="Total 2 6 4 3" xfId="30919"/>
    <cellStyle name="Total 2 6 4 3 2" xfId="30920"/>
    <cellStyle name="Total 2 6 4 3 2 2" xfId="30921"/>
    <cellStyle name="Total 2 6 4 3 2 3" xfId="30922"/>
    <cellStyle name="Total 2 6 4 3 2 4" xfId="30923"/>
    <cellStyle name="Total 2 6 4 3 2 5" xfId="30924"/>
    <cellStyle name="Total 2 6 4 3 3" xfId="30925"/>
    <cellStyle name="Total 2 6 4 3 4" xfId="30926"/>
    <cellStyle name="Total 2 6 4 3 5" xfId="30927"/>
    <cellStyle name="Total 2 6 4 3 6" xfId="30928"/>
    <cellStyle name="Total 2 6 4 4" xfId="30929"/>
    <cellStyle name="Total 2 6 4 4 2" xfId="30930"/>
    <cellStyle name="Total 2 6 4 4 2 2" xfId="30931"/>
    <cellStyle name="Total 2 6 4 4 2 3" xfId="30932"/>
    <cellStyle name="Total 2 6 4 4 2 4" xfId="30933"/>
    <cellStyle name="Total 2 6 4 4 2 5" xfId="30934"/>
    <cellStyle name="Total 2 6 4 4 3" xfId="30935"/>
    <cellStyle name="Total 2 6 4 4 4" xfId="30936"/>
    <cellStyle name="Total 2 6 4 4 5" xfId="30937"/>
    <cellStyle name="Total 2 6 4 4 6" xfId="30938"/>
    <cellStyle name="Total 2 6 4 5" xfId="30939"/>
    <cellStyle name="Total 2 6 4 5 2" xfId="30940"/>
    <cellStyle name="Total 2 6 4 5 2 2" xfId="30941"/>
    <cellStyle name="Total 2 6 4 5 2 3" xfId="30942"/>
    <cellStyle name="Total 2 6 4 5 2 4" xfId="30943"/>
    <cellStyle name="Total 2 6 4 5 2 5" xfId="30944"/>
    <cellStyle name="Total 2 6 4 5 3" xfId="30945"/>
    <cellStyle name="Total 2 6 4 5 4" xfId="30946"/>
    <cellStyle name="Total 2 6 4 5 5" xfId="30947"/>
    <cellStyle name="Total 2 6 4 5 6" xfId="30948"/>
    <cellStyle name="Total 2 6 4 6" xfId="30949"/>
    <cellStyle name="Total 2 6 4 6 2" xfId="30950"/>
    <cellStyle name="Total 2 6 4 6 3" xfId="30951"/>
    <cellStyle name="Total 2 6 4 6 4" xfId="30952"/>
    <cellStyle name="Total 2 6 4 6 5" xfId="30953"/>
    <cellStyle name="Total 2 6 4 7" xfId="30954"/>
    <cellStyle name="Total 2 6 4 8" xfId="30955"/>
    <cellStyle name="Total 2 6 4 9" xfId="30956"/>
    <cellStyle name="Total 2 6 5" xfId="30957"/>
    <cellStyle name="Total 2 6 5 2" xfId="30958"/>
    <cellStyle name="Total 2 6 5 2 2" xfId="30959"/>
    <cellStyle name="Total 2 6 5 2 3" xfId="30960"/>
    <cellStyle name="Total 2 6 5 2 4" xfId="30961"/>
    <cellStyle name="Total 2 6 5 2 5" xfId="30962"/>
    <cellStyle name="Total 2 6 5 3" xfId="30963"/>
    <cellStyle name="Total 2 6 5 4" xfId="30964"/>
    <cellStyle name="Total 2 6 5 5" xfId="30965"/>
    <cellStyle name="Total 2 6 5 6" xfId="30966"/>
    <cellStyle name="Total 2 6 6" xfId="30967"/>
    <cellStyle name="Total 2 6 6 2" xfId="30968"/>
    <cellStyle name="Total 2 6 6 2 2" xfId="30969"/>
    <cellStyle name="Total 2 6 6 2 3" xfId="30970"/>
    <cellStyle name="Total 2 6 6 2 4" xfId="30971"/>
    <cellStyle name="Total 2 6 6 2 5" xfId="30972"/>
    <cellStyle name="Total 2 6 6 3" xfId="30973"/>
    <cellStyle name="Total 2 6 6 4" xfId="30974"/>
    <cellStyle name="Total 2 6 6 5" xfId="30975"/>
    <cellStyle name="Total 2 6 6 6" xfId="30976"/>
    <cellStyle name="Total 2 6 7" xfId="30977"/>
    <cellStyle name="Total 2 6 7 2" xfId="30978"/>
    <cellStyle name="Total 2 6 7 2 2" xfId="30979"/>
    <cellStyle name="Total 2 6 7 2 3" xfId="30980"/>
    <cellStyle name="Total 2 6 7 2 4" xfId="30981"/>
    <cellStyle name="Total 2 6 7 2 5" xfId="30982"/>
    <cellStyle name="Total 2 6 7 3" xfId="30983"/>
    <cellStyle name="Total 2 6 7 4" xfId="30984"/>
    <cellStyle name="Total 2 6 7 5" xfId="30985"/>
    <cellStyle name="Total 2 6 7 6" xfId="30986"/>
    <cellStyle name="Total 2 6 8" xfId="30987"/>
    <cellStyle name="Total 2 6 8 2" xfId="30988"/>
    <cellStyle name="Total 2 6 8 2 2" xfId="30989"/>
    <cellStyle name="Total 2 6 8 2 3" xfId="30990"/>
    <cellStyle name="Total 2 6 8 2 4" xfId="30991"/>
    <cellStyle name="Total 2 6 8 2 5" xfId="30992"/>
    <cellStyle name="Total 2 6 8 3" xfId="30993"/>
    <cellStyle name="Total 2 6 8 4" xfId="30994"/>
    <cellStyle name="Total 2 6 8 5" xfId="30995"/>
    <cellStyle name="Total 2 6 8 6" xfId="30996"/>
    <cellStyle name="Total 2 6 9" xfId="30997"/>
    <cellStyle name="Total 2 6 9 2" xfId="30998"/>
    <cellStyle name="Total 2 6 9 3" xfId="30999"/>
    <cellStyle name="Total 2 6 9 4" xfId="31000"/>
    <cellStyle name="Total 2 6 9 5" xfId="31001"/>
    <cellStyle name="Total 2 7" xfId="31002"/>
    <cellStyle name="Total 2 7 10" xfId="31003"/>
    <cellStyle name="Total 2 7 11" xfId="31004"/>
    <cellStyle name="Total 2 7 12" xfId="31005"/>
    <cellStyle name="Total 2 7 2" xfId="31006"/>
    <cellStyle name="Total 2 7 2 10" xfId="31007"/>
    <cellStyle name="Total 2 7 2 2" xfId="31008"/>
    <cellStyle name="Total 2 7 2 2 2" xfId="31009"/>
    <cellStyle name="Total 2 7 2 2 2 2" xfId="31010"/>
    <cellStyle name="Total 2 7 2 2 2 3" xfId="31011"/>
    <cellStyle name="Total 2 7 2 2 2 4" xfId="31012"/>
    <cellStyle name="Total 2 7 2 2 2 5" xfId="31013"/>
    <cellStyle name="Total 2 7 2 2 3" xfId="31014"/>
    <cellStyle name="Total 2 7 2 2 4" xfId="31015"/>
    <cellStyle name="Total 2 7 2 2 5" xfId="31016"/>
    <cellStyle name="Total 2 7 2 2 6" xfId="31017"/>
    <cellStyle name="Total 2 7 2 3" xfId="31018"/>
    <cellStyle name="Total 2 7 2 3 2" xfId="31019"/>
    <cellStyle name="Total 2 7 2 3 2 2" xfId="31020"/>
    <cellStyle name="Total 2 7 2 3 2 3" xfId="31021"/>
    <cellStyle name="Total 2 7 2 3 2 4" xfId="31022"/>
    <cellStyle name="Total 2 7 2 3 2 5" xfId="31023"/>
    <cellStyle name="Total 2 7 2 3 3" xfId="31024"/>
    <cellStyle name="Total 2 7 2 3 4" xfId="31025"/>
    <cellStyle name="Total 2 7 2 3 5" xfId="31026"/>
    <cellStyle name="Total 2 7 2 3 6" xfId="31027"/>
    <cellStyle name="Total 2 7 2 4" xfId="31028"/>
    <cellStyle name="Total 2 7 2 4 2" xfId="31029"/>
    <cellStyle name="Total 2 7 2 4 2 2" xfId="31030"/>
    <cellStyle name="Total 2 7 2 4 2 3" xfId="31031"/>
    <cellStyle name="Total 2 7 2 4 2 4" xfId="31032"/>
    <cellStyle name="Total 2 7 2 4 2 5" xfId="31033"/>
    <cellStyle name="Total 2 7 2 4 3" xfId="31034"/>
    <cellStyle name="Total 2 7 2 4 4" xfId="31035"/>
    <cellStyle name="Total 2 7 2 4 5" xfId="31036"/>
    <cellStyle name="Total 2 7 2 4 6" xfId="31037"/>
    <cellStyle name="Total 2 7 2 5" xfId="31038"/>
    <cellStyle name="Total 2 7 2 5 2" xfId="31039"/>
    <cellStyle name="Total 2 7 2 5 2 2" xfId="31040"/>
    <cellStyle name="Total 2 7 2 5 2 3" xfId="31041"/>
    <cellStyle name="Total 2 7 2 5 2 4" xfId="31042"/>
    <cellStyle name="Total 2 7 2 5 2 5" xfId="31043"/>
    <cellStyle name="Total 2 7 2 5 3" xfId="31044"/>
    <cellStyle name="Total 2 7 2 5 4" xfId="31045"/>
    <cellStyle name="Total 2 7 2 5 5" xfId="31046"/>
    <cellStyle name="Total 2 7 2 5 6" xfId="31047"/>
    <cellStyle name="Total 2 7 2 6" xfId="31048"/>
    <cellStyle name="Total 2 7 2 6 2" xfId="31049"/>
    <cellStyle name="Total 2 7 2 6 3" xfId="31050"/>
    <cellStyle name="Total 2 7 2 6 4" xfId="31051"/>
    <cellStyle name="Total 2 7 2 6 5" xfId="31052"/>
    <cellStyle name="Total 2 7 2 7" xfId="31053"/>
    <cellStyle name="Total 2 7 2 8" xfId="31054"/>
    <cellStyle name="Total 2 7 2 9" xfId="31055"/>
    <cellStyle name="Total 2 7 3" xfId="31056"/>
    <cellStyle name="Total 2 7 3 10" xfId="31057"/>
    <cellStyle name="Total 2 7 3 2" xfId="31058"/>
    <cellStyle name="Total 2 7 3 2 2" xfId="31059"/>
    <cellStyle name="Total 2 7 3 2 2 2" xfId="31060"/>
    <cellStyle name="Total 2 7 3 2 2 3" xfId="31061"/>
    <cellStyle name="Total 2 7 3 2 2 4" xfId="31062"/>
    <cellStyle name="Total 2 7 3 2 2 5" xfId="31063"/>
    <cellStyle name="Total 2 7 3 2 3" xfId="31064"/>
    <cellStyle name="Total 2 7 3 2 4" xfId="31065"/>
    <cellStyle name="Total 2 7 3 2 5" xfId="31066"/>
    <cellStyle name="Total 2 7 3 2 6" xfId="31067"/>
    <cellStyle name="Total 2 7 3 3" xfId="31068"/>
    <cellStyle name="Total 2 7 3 3 2" xfId="31069"/>
    <cellStyle name="Total 2 7 3 3 2 2" xfId="31070"/>
    <cellStyle name="Total 2 7 3 3 2 3" xfId="31071"/>
    <cellStyle name="Total 2 7 3 3 2 4" xfId="31072"/>
    <cellStyle name="Total 2 7 3 3 2 5" xfId="31073"/>
    <cellStyle name="Total 2 7 3 3 3" xfId="31074"/>
    <cellStyle name="Total 2 7 3 3 4" xfId="31075"/>
    <cellStyle name="Total 2 7 3 3 5" xfId="31076"/>
    <cellStyle name="Total 2 7 3 3 6" xfId="31077"/>
    <cellStyle name="Total 2 7 3 4" xfId="31078"/>
    <cellStyle name="Total 2 7 3 4 2" xfId="31079"/>
    <cellStyle name="Total 2 7 3 4 2 2" xfId="31080"/>
    <cellStyle name="Total 2 7 3 4 2 3" xfId="31081"/>
    <cellStyle name="Total 2 7 3 4 2 4" xfId="31082"/>
    <cellStyle name="Total 2 7 3 4 2 5" xfId="31083"/>
    <cellStyle name="Total 2 7 3 4 3" xfId="31084"/>
    <cellStyle name="Total 2 7 3 4 4" xfId="31085"/>
    <cellStyle name="Total 2 7 3 4 5" xfId="31086"/>
    <cellStyle name="Total 2 7 3 4 6" xfId="31087"/>
    <cellStyle name="Total 2 7 3 5" xfId="31088"/>
    <cellStyle name="Total 2 7 3 5 2" xfId="31089"/>
    <cellStyle name="Total 2 7 3 5 2 2" xfId="31090"/>
    <cellStyle name="Total 2 7 3 5 2 3" xfId="31091"/>
    <cellStyle name="Total 2 7 3 5 2 4" xfId="31092"/>
    <cellStyle name="Total 2 7 3 5 2 5" xfId="31093"/>
    <cellStyle name="Total 2 7 3 5 3" xfId="31094"/>
    <cellStyle name="Total 2 7 3 5 4" xfId="31095"/>
    <cellStyle name="Total 2 7 3 5 5" xfId="31096"/>
    <cellStyle name="Total 2 7 3 5 6" xfId="31097"/>
    <cellStyle name="Total 2 7 3 6" xfId="31098"/>
    <cellStyle name="Total 2 7 3 6 2" xfId="31099"/>
    <cellStyle name="Total 2 7 3 6 3" xfId="31100"/>
    <cellStyle name="Total 2 7 3 6 4" xfId="31101"/>
    <cellStyle name="Total 2 7 3 6 5" xfId="31102"/>
    <cellStyle name="Total 2 7 3 7" xfId="31103"/>
    <cellStyle name="Total 2 7 3 8" xfId="31104"/>
    <cellStyle name="Total 2 7 3 9" xfId="31105"/>
    <cellStyle name="Total 2 7 4" xfId="31106"/>
    <cellStyle name="Total 2 7 4 2" xfId="31107"/>
    <cellStyle name="Total 2 7 4 2 2" xfId="31108"/>
    <cellStyle name="Total 2 7 4 2 3" xfId="31109"/>
    <cellStyle name="Total 2 7 4 2 4" xfId="31110"/>
    <cellStyle name="Total 2 7 4 2 5" xfId="31111"/>
    <cellStyle name="Total 2 7 4 3" xfId="31112"/>
    <cellStyle name="Total 2 7 4 4" xfId="31113"/>
    <cellStyle name="Total 2 7 4 5" xfId="31114"/>
    <cellStyle name="Total 2 7 4 6" xfId="31115"/>
    <cellStyle name="Total 2 7 5" xfId="31116"/>
    <cellStyle name="Total 2 7 5 2" xfId="31117"/>
    <cellStyle name="Total 2 7 5 2 2" xfId="31118"/>
    <cellStyle name="Total 2 7 5 2 3" xfId="31119"/>
    <cellStyle name="Total 2 7 5 2 4" xfId="31120"/>
    <cellStyle name="Total 2 7 5 2 5" xfId="31121"/>
    <cellStyle name="Total 2 7 5 3" xfId="31122"/>
    <cellStyle name="Total 2 7 5 4" xfId="31123"/>
    <cellStyle name="Total 2 7 5 5" xfId="31124"/>
    <cellStyle name="Total 2 7 5 6" xfId="31125"/>
    <cellStyle name="Total 2 7 6" xfId="31126"/>
    <cellStyle name="Total 2 7 6 2" xfId="31127"/>
    <cellStyle name="Total 2 7 6 2 2" xfId="31128"/>
    <cellStyle name="Total 2 7 6 2 3" xfId="31129"/>
    <cellStyle name="Total 2 7 6 2 4" xfId="31130"/>
    <cellStyle name="Total 2 7 6 2 5" xfId="31131"/>
    <cellStyle name="Total 2 7 6 3" xfId="31132"/>
    <cellStyle name="Total 2 7 6 4" xfId="31133"/>
    <cellStyle name="Total 2 7 6 5" xfId="31134"/>
    <cellStyle name="Total 2 7 6 6" xfId="31135"/>
    <cellStyle name="Total 2 7 7" xfId="31136"/>
    <cellStyle name="Total 2 7 7 2" xfId="31137"/>
    <cellStyle name="Total 2 7 7 2 2" xfId="31138"/>
    <cellStyle name="Total 2 7 7 2 3" xfId="31139"/>
    <cellStyle name="Total 2 7 7 2 4" xfId="31140"/>
    <cellStyle name="Total 2 7 7 2 5" xfId="31141"/>
    <cellStyle name="Total 2 7 7 3" xfId="31142"/>
    <cellStyle name="Total 2 7 7 4" xfId="31143"/>
    <cellStyle name="Total 2 7 7 5" xfId="31144"/>
    <cellStyle name="Total 2 7 7 6" xfId="31145"/>
    <cellStyle name="Total 2 7 8" xfId="31146"/>
    <cellStyle name="Total 2 7 8 2" xfId="31147"/>
    <cellStyle name="Total 2 7 8 3" xfId="31148"/>
    <cellStyle name="Total 2 7 8 4" xfId="31149"/>
    <cellStyle name="Total 2 7 8 5" xfId="31150"/>
    <cellStyle name="Total 2 7 9" xfId="31151"/>
    <cellStyle name="Total 2 8" xfId="31152"/>
    <cellStyle name="Total 2 8 10" xfId="31153"/>
    <cellStyle name="Total 2 8 11" xfId="31154"/>
    <cellStyle name="Total 2 8 12" xfId="31155"/>
    <cellStyle name="Total 2 8 2" xfId="31156"/>
    <cellStyle name="Total 2 8 2 10" xfId="31157"/>
    <cellStyle name="Total 2 8 2 2" xfId="31158"/>
    <cellStyle name="Total 2 8 2 2 2" xfId="31159"/>
    <cellStyle name="Total 2 8 2 2 2 2" xfId="31160"/>
    <cellStyle name="Total 2 8 2 2 2 3" xfId="31161"/>
    <cellStyle name="Total 2 8 2 2 2 4" xfId="31162"/>
    <cellStyle name="Total 2 8 2 2 2 5" xfId="31163"/>
    <cellStyle name="Total 2 8 2 2 3" xfId="31164"/>
    <cellStyle name="Total 2 8 2 2 4" xfId="31165"/>
    <cellStyle name="Total 2 8 2 2 5" xfId="31166"/>
    <cellStyle name="Total 2 8 2 2 6" xfId="31167"/>
    <cellStyle name="Total 2 8 2 3" xfId="31168"/>
    <cellStyle name="Total 2 8 2 3 2" xfId="31169"/>
    <cellStyle name="Total 2 8 2 3 2 2" xfId="31170"/>
    <cellStyle name="Total 2 8 2 3 2 3" xfId="31171"/>
    <cellStyle name="Total 2 8 2 3 2 4" xfId="31172"/>
    <cellStyle name="Total 2 8 2 3 2 5" xfId="31173"/>
    <cellStyle name="Total 2 8 2 3 3" xfId="31174"/>
    <cellStyle name="Total 2 8 2 3 4" xfId="31175"/>
    <cellStyle name="Total 2 8 2 3 5" xfId="31176"/>
    <cellStyle name="Total 2 8 2 3 6" xfId="31177"/>
    <cellStyle name="Total 2 8 2 4" xfId="31178"/>
    <cellStyle name="Total 2 8 2 4 2" xfId="31179"/>
    <cellStyle name="Total 2 8 2 4 2 2" xfId="31180"/>
    <cellStyle name="Total 2 8 2 4 2 3" xfId="31181"/>
    <cellStyle name="Total 2 8 2 4 2 4" xfId="31182"/>
    <cellStyle name="Total 2 8 2 4 2 5" xfId="31183"/>
    <cellStyle name="Total 2 8 2 4 3" xfId="31184"/>
    <cellStyle name="Total 2 8 2 4 4" xfId="31185"/>
    <cellStyle name="Total 2 8 2 4 5" xfId="31186"/>
    <cellStyle name="Total 2 8 2 4 6" xfId="31187"/>
    <cellStyle name="Total 2 8 2 5" xfId="31188"/>
    <cellStyle name="Total 2 8 2 5 2" xfId="31189"/>
    <cellStyle name="Total 2 8 2 5 2 2" xfId="31190"/>
    <cellStyle name="Total 2 8 2 5 2 3" xfId="31191"/>
    <cellStyle name="Total 2 8 2 5 2 4" xfId="31192"/>
    <cellStyle name="Total 2 8 2 5 2 5" xfId="31193"/>
    <cellStyle name="Total 2 8 2 5 3" xfId="31194"/>
    <cellStyle name="Total 2 8 2 5 4" xfId="31195"/>
    <cellStyle name="Total 2 8 2 5 5" xfId="31196"/>
    <cellStyle name="Total 2 8 2 5 6" xfId="31197"/>
    <cellStyle name="Total 2 8 2 6" xfId="31198"/>
    <cellStyle name="Total 2 8 2 6 2" xfId="31199"/>
    <cellStyle name="Total 2 8 2 6 3" xfId="31200"/>
    <cellStyle name="Total 2 8 2 6 4" xfId="31201"/>
    <cellStyle name="Total 2 8 2 6 5" xfId="31202"/>
    <cellStyle name="Total 2 8 2 7" xfId="31203"/>
    <cellStyle name="Total 2 8 2 8" xfId="31204"/>
    <cellStyle name="Total 2 8 2 9" xfId="31205"/>
    <cellStyle name="Total 2 8 3" xfId="31206"/>
    <cellStyle name="Total 2 8 3 10" xfId="31207"/>
    <cellStyle name="Total 2 8 3 2" xfId="31208"/>
    <cellStyle name="Total 2 8 3 2 2" xfId="31209"/>
    <cellStyle name="Total 2 8 3 2 2 2" xfId="31210"/>
    <cellStyle name="Total 2 8 3 2 2 3" xfId="31211"/>
    <cellStyle name="Total 2 8 3 2 2 4" xfId="31212"/>
    <cellStyle name="Total 2 8 3 2 2 5" xfId="31213"/>
    <cellStyle name="Total 2 8 3 2 3" xfId="31214"/>
    <cellStyle name="Total 2 8 3 2 4" xfId="31215"/>
    <cellStyle name="Total 2 8 3 2 5" xfId="31216"/>
    <cellStyle name="Total 2 8 3 2 6" xfId="31217"/>
    <cellStyle name="Total 2 8 3 3" xfId="31218"/>
    <cellStyle name="Total 2 8 3 3 2" xfId="31219"/>
    <cellStyle name="Total 2 8 3 3 2 2" xfId="31220"/>
    <cellStyle name="Total 2 8 3 3 2 3" xfId="31221"/>
    <cellStyle name="Total 2 8 3 3 2 4" xfId="31222"/>
    <cellStyle name="Total 2 8 3 3 2 5" xfId="31223"/>
    <cellStyle name="Total 2 8 3 3 3" xfId="31224"/>
    <cellStyle name="Total 2 8 3 3 4" xfId="31225"/>
    <cellStyle name="Total 2 8 3 3 5" xfId="31226"/>
    <cellStyle name="Total 2 8 3 3 6" xfId="31227"/>
    <cellStyle name="Total 2 8 3 4" xfId="31228"/>
    <cellStyle name="Total 2 8 3 4 2" xfId="31229"/>
    <cellStyle name="Total 2 8 3 4 2 2" xfId="31230"/>
    <cellStyle name="Total 2 8 3 4 2 3" xfId="31231"/>
    <cellStyle name="Total 2 8 3 4 2 4" xfId="31232"/>
    <cellStyle name="Total 2 8 3 4 2 5" xfId="31233"/>
    <cellStyle name="Total 2 8 3 4 3" xfId="31234"/>
    <cellStyle name="Total 2 8 3 4 4" xfId="31235"/>
    <cellStyle name="Total 2 8 3 4 5" xfId="31236"/>
    <cellStyle name="Total 2 8 3 4 6" xfId="31237"/>
    <cellStyle name="Total 2 8 3 5" xfId="31238"/>
    <cellStyle name="Total 2 8 3 5 2" xfId="31239"/>
    <cellStyle name="Total 2 8 3 5 2 2" xfId="31240"/>
    <cellStyle name="Total 2 8 3 5 2 3" xfId="31241"/>
    <cellStyle name="Total 2 8 3 5 2 4" xfId="31242"/>
    <cellStyle name="Total 2 8 3 5 2 5" xfId="31243"/>
    <cellStyle name="Total 2 8 3 5 3" xfId="31244"/>
    <cellStyle name="Total 2 8 3 5 4" xfId="31245"/>
    <cellStyle name="Total 2 8 3 5 5" xfId="31246"/>
    <cellStyle name="Total 2 8 3 5 6" xfId="31247"/>
    <cellStyle name="Total 2 8 3 6" xfId="31248"/>
    <cellStyle name="Total 2 8 3 6 2" xfId="31249"/>
    <cellStyle name="Total 2 8 3 6 3" xfId="31250"/>
    <cellStyle name="Total 2 8 3 6 4" xfId="31251"/>
    <cellStyle name="Total 2 8 3 6 5" xfId="31252"/>
    <cellStyle name="Total 2 8 3 7" xfId="31253"/>
    <cellStyle name="Total 2 8 3 8" xfId="31254"/>
    <cellStyle name="Total 2 8 3 9" xfId="31255"/>
    <cellStyle name="Total 2 8 4" xfId="31256"/>
    <cellStyle name="Total 2 8 4 2" xfId="31257"/>
    <cellStyle name="Total 2 8 4 2 2" xfId="31258"/>
    <cellStyle name="Total 2 8 4 2 3" xfId="31259"/>
    <cellStyle name="Total 2 8 4 2 4" xfId="31260"/>
    <cellStyle name="Total 2 8 4 2 5" xfId="31261"/>
    <cellStyle name="Total 2 8 4 3" xfId="31262"/>
    <cellStyle name="Total 2 8 4 4" xfId="31263"/>
    <cellStyle name="Total 2 8 4 5" xfId="31264"/>
    <cellStyle name="Total 2 8 4 6" xfId="31265"/>
    <cellStyle name="Total 2 8 5" xfId="31266"/>
    <cellStyle name="Total 2 8 5 2" xfId="31267"/>
    <cellStyle name="Total 2 8 5 2 2" xfId="31268"/>
    <cellStyle name="Total 2 8 5 2 3" xfId="31269"/>
    <cellStyle name="Total 2 8 5 2 4" xfId="31270"/>
    <cellStyle name="Total 2 8 5 2 5" xfId="31271"/>
    <cellStyle name="Total 2 8 5 3" xfId="31272"/>
    <cellStyle name="Total 2 8 5 4" xfId="31273"/>
    <cellStyle name="Total 2 8 5 5" xfId="31274"/>
    <cellStyle name="Total 2 8 5 6" xfId="31275"/>
    <cellStyle name="Total 2 8 6" xfId="31276"/>
    <cellStyle name="Total 2 8 6 2" xfId="31277"/>
    <cellStyle name="Total 2 8 6 2 2" xfId="31278"/>
    <cellStyle name="Total 2 8 6 2 3" xfId="31279"/>
    <cellStyle name="Total 2 8 6 2 4" xfId="31280"/>
    <cellStyle name="Total 2 8 6 2 5" xfId="31281"/>
    <cellStyle name="Total 2 8 6 3" xfId="31282"/>
    <cellStyle name="Total 2 8 6 4" xfId="31283"/>
    <cellStyle name="Total 2 8 6 5" xfId="31284"/>
    <cellStyle name="Total 2 8 6 6" xfId="31285"/>
    <cellStyle name="Total 2 8 7" xfId="31286"/>
    <cellStyle name="Total 2 8 7 2" xfId="31287"/>
    <cellStyle name="Total 2 8 7 2 2" xfId="31288"/>
    <cellStyle name="Total 2 8 7 2 3" xfId="31289"/>
    <cellStyle name="Total 2 8 7 2 4" xfId="31290"/>
    <cellStyle name="Total 2 8 7 2 5" xfId="31291"/>
    <cellStyle name="Total 2 8 7 3" xfId="31292"/>
    <cellStyle name="Total 2 8 7 4" xfId="31293"/>
    <cellStyle name="Total 2 8 7 5" xfId="31294"/>
    <cellStyle name="Total 2 8 7 6" xfId="31295"/>
    <cellStyle name="Total 2 8 8" xfId="31296"/>
    <cellStyle name="Total 2 8 8 2" xfId="31297"/>
    <cellStyle name="Total 2 8 8 3" xfId="31298"/>
    <cellStyle name="Total 2 8 8 4" xfId="31299"/>
    <cellStyle name="Total 2 8 8 5" xfId="31300"/>
    <cellStyle name="Total 2 8 9" xfId="31301"/>
    <cellStyle name="Total 2 9" xfId="31302"/>
    <cellStyle name="Total 2 9 10" xfId="31303"/>
    <cellStyle name="Total 2 9 11" xfId="31304"/>
    <cellStyle name="Total 2 9 2" xfId="31305"/>
    <cellStyle name="Total 2 9 2 10" xfId="31306"/>
    <cellStyle name="Total 2 9 2 2" xfId="31307"/>
    <cellStyle name="Total 2 9 2 2 2" xfId="31308"/>
    <cellStyle name="Total 2 9 2 2 2 2" xfId="31309"/>
    <cellStyle name="Total 2 9 2 2 2 3" xfId="31310"/>
    <cellStyle name="Total 2 9 2 2 2 4" xfId="31311"/>
    <cellStyle name="Total 2 9 2 2 2 5" xfId="31312"/>
    <cellStyle name="Total 2 9 2 2 3" xfId="31313"/>
    <cellStyle name="Total 2 9 2 2 4" xfId="31314"/>
    <cellStyle name="Total 2 9 2 2 5" xfId="31315"/>
    <cellStyle name="Total 2 9 2 2 6" xfId="31316"/>
    <cellStyle name="Total 2 9 2 3" xfId="31317"/>
    <cellStyle name="Total 2 9 2 3 2" xfId="31318"/>
    <cellStyle name="Total 2 9 2 3 2 2" xfId="31319"/>
    <cellStyle name="Total 2 9 2 3 2 3" xfId="31320"/>
    <cellStyle name="Total 2 9 2 3 2 4" xfId="31321"/>
    <cellStyle name="Total 2 9 2 3 2 5" xfId="31322"/>
    <cellStyle name="Total 2 9 2 3 3" xfId="31323"/>
    <cellStyle name="Total 2 9 2 3 4" xfId="31324"/>
    <cellStyle name="Total 2 9 2 3 5" xfId="31325"/>
    <cellStyle name="Total 2 9 2 3 6" xfId="31326"/>
    <cellStyle name="Total 2 9 2 4" xfId="31327"/>
    <cellStyle name="Total 2 9 2 4 2" xfId="31328"/>
    <cellStyle name="Total 2 9 2 4 2 2" xfId="31329"/>
    <cellStyle name="Total 2 9 2 4 2 3" xfId="31330"/>
    <cellStyle name="Total 2 9 2 4 2 4" xfId="31331"/>
    <cellStyle name="Total 2 9 2 4 2 5" xfId="31332"/>
    <cellStyle name="Total 2 9 2 4 3" xfId="31333"/>
    <cellStyle name="Total 2 9 2 4 4" xfId="31334"/>
    <cellStyle name="Total 2 9 2 4 5" xfId="31335"/>
    <cellStyle name="Total 2 9 2 4 6" xfId="31336"/>
    <cellStyle name="Total 2 9 2 5" xfId="31337"/>
    <cellStyle name="Total 2 9 2 5 2" xfId="31338"/>
    <cellStyle name="Total 2 9 2 5 2 2" xfId="31339"/>
    <cellStyle name="Total 2 9 2 5 2 3" xfId="31340"/>
    <cellStyle name="Total 2 9 2 5 2 4" xfId="31341"/>
    <cellStyle name="Total 2 9 2 5 2 5" xfId="31342"/>
    <cellStyle name="Total 2 9 2 5 3" xfId="31343"/>
    <cellStyle name="Total 2 9 2 5 4" xfId="31344"/>
    <cellStyle name="Total 2 9 2 5 5" xfId="31345"/>
    <cellStyle name="Total 2 9 2 5 6" xfId="31346"/>
    <cellStyle name="Total 2 9 2 6" xfId="31347"/>
    <cellStyle name="Total 2 9 2 6 2" xfId="31348"/>
    <cellStyle name="Total 2 9 2 6 3" xfId="31349"/>
    <cellStyle name="Total 2 9 2 6 4" xfId="31350"/>
    <cellStyle name="Total 2 9 2 6 5" xfId="31351"/>
    <cellStyle name="Total 2 9 2 7" xfId="31352"/>
    <cellStyle name="Total 2 9 2 8" xfId="31353"/>
    <cellStyle name="Total 2 9 2 9" xfId="31354"/>
    <cellStyle name="Total 2 9 3" xfId="31355"/>
    <cellStyle name="Total 2 9 3 10" xfId="31356"/>
    <cellStyle name="Total 2 9 3 2" xfId="31357"/>
    <cellStyle name="Total 2 9 3 2 2" xfId="31358"/>
    <cellStyle name="Total 2 9 3 2 2 2" xfId="31359"/>
    <cellStyle name="Total 2 9 3 2 2 3" xfId="31360"/>
    <cellStyle name="Total 2 9 3 2 2 4" xfId="31361"/>
    <cellStyle name="Total 2 9 3 2 2 5" xfId="31362"/>
    <cellStyle name="Total 2 9 3 2 3" xfId="31363"/>
    <cellStyle name="Total 2 9 3 2 4" xfId="31364"/>
    <cellStyle name="Total 2 9 3 2 5" xfId="31365"/>
    <cellStyle name="Total 2 9 3 2 6" xfId="31366"/>
    <cellStyle name="Total 2 9 3 3" xfId="31367"/>
    <cellStyle name="Total 2 9 3 3 2" xfId="31368"/>
    <cellStyle name="Total 2 9 3 3 2 2" xfId="31369"/>
    <cellStyle name="Total 2 9 3 3 2 3" xfId="31370"/>
    <cellStyle name="Total 2 9 3 3 2 4" xfId="31371"/>
    <cellStyle name="Total 2 9 3 3 2 5" xfId="31372"/>
    <cellStyle name="Total 2 9 3 3 3" xfId="31373"/>
    <cellStyle name="Total 2 9 3 3 4" xfId="31374"/>
    <cellStyle name="Total 2 9 3 3 5" xfId="31375"/>
    <cellStyle name="Total 2 9 3 3 6" xfId="31376"/>
    <cellStyle name="Total 2 9 3 4" xfId="31377"/>
    <cellStyle name="Total 2 9 3 4 2" xfId="31378"/>
    <cellStyle name="Total 2 9 3 4 2 2" xfId="31379"/>
    <cellStyle name="Total 2 9 3 4 2 3" xfId="31380"/>
    <cellStyle name="Total 2 9 3 4 2 4" xfId="31381"/>
    <cellStyle name="Total 2 9 3 4 2 5" xfId="31382"/>
    <cellStyle name="Total 2 9 3 4 3" xfId="31383"/>
    <cellStyle name="Total 2 9 3 4 4" xfId="31384"/>
    <cellStyle name="Total 2 9 3 4 5" xfId="31385"/>
    <cellStyle name="Total 2 9 3 4 6" xfId="31386"/>
    <cellStyle name="Total 2 9 3 5" xfId="31387"/>
    <cellStyle name="Total 2 9 3 5 2" xfId="31388"/>
    <cellStyle name="Total 2 9 3 5 2 2" xfId="31389"/>
    <cellStyle name="Total 2 9 3 5 2 3" xfId="31390"/>
    <cellStyle name="Total 2 9 3 5 2 4" xfId="31391"/>
    <cellStyle name="Total 2 9 3 5 2 5" xfId="31392"/>
    <cellStyle name="Total 2 9 3 5 3" xfId="31393"/>
    <cellStyle name="Total 2 9 3 5 4" xfId="31394"/>
    <cellStyle name="Total 2 9 3 5 5" xfId="31395"/>
    <cellStyle name="Total 2 9 3 5 6" xfId="31396"/>
    <cellStyle name="Total 2 9 3 6" xfId="31397"/>
    <cellStyle name="Total 2 9 3 6 2" xfId="31398"/>
    <cellStyle name="Total 2 9 3 6 3" xfId="31399"/>
    <cellStyle name="Total 2 9 3 6 4" xfId="31400"/>
    <cellStyle name="Total 2 9 3 6 5" xfId="31401"/>
    <cellStyle name="Total 2 9 3 7" xfId="31402"/>
    <cellStyle name="Total 2 9 3 8" xfId="31403"/>
    <cellStyle name="Total 2 9 3 9" xfId="31404"/>
    <cellStyle name="Total 2 9 4" xfId="31405"/>
    <cellStyle name="Total 2 9 4 2" xfId="31406"/>
    <cellStyle name="Total 2 9 4 2 2" xfId="31407"/>
    <cellStyle name="Total 2 9 4 2 3" xfId="31408"/>
    <cellStyle name="Total 2 9 4 2 4" xfId="31409"/>
    <cellStyle name="Total 2 9 4 2 5" xfId="31410"/>
    <cellStyle name="Total 2 9 4 3" xfId="31411"/>
    <cellStyle name="Total 2 9 4 4" xfId="31412"/>
    <cellStyle name="Total 2 9 4 5" xfId="31413"/>
    <cellStyle name="Total 2 9 4 6" xfId="31414"/>
    <cellStyle name="Total 2 9 5" xfId="31415"/>
    <cellStyle name="Total 2 9 5 2" xfId="31416"/>
    <cellStyle name="Total 2 9 5 2 2" xfId="31417"/>
    <cellStyle name="Total 2 9 5 2 3" xfId="31418"/>
    <cellStyle name="Total 2 9 5 2 4" xfId="31419"/>
    <cellStyle name="Total 2 9 5 2 5" xfId="31420"/>
    <cellStyle name="Total 2 9 5 3" xfId="31421"/>
    <cellStyle name="Total 2 9 5 4" xfId="31422"/>
    <cellStyle name="Total 2 9 5 5" xfId="31423"/>
    <cellStyle name="Total 2 9 5 6" xfId="31424"/>
    <cellStyle name="Total 2 9 6" xfId="31425"/>
    <cellStyle name="Total 2 9 6 2" xfId="31426"/>
    <cellStyle name="Total 2 9 6 2 2" xfId="31427"/>
    <cellStyle name="Total 2 9 6 2 3" xfId="31428"/>
    <cellStyle name="Total 2 9 6 2 4" xfId="31429"/>
    <cellStyle name="Total 2 9 6 2 5" xfId="31430"/>
    <cellStyle name="Total 2 9 6 3" xfId="31431"/>
    <cellStyle name="Total 2 9 6 4" xfId="31432"/>
    <cellStyle name="Total 2 9 6 5" xfId="31433"/>
    <cellStyle name="Total 2 9 6 6" xfId="31434"/>
    <cellStyle name="Total 2 9 7" xfId="31435"/>
    <cellStyle name="Total 2 9 7 2" xfId="31436"/>
    <cellStyle name="Total 2 9 7 3" xfId="31437"/>
    <cellStyle name="Total 2 9 7 4" xfId="31438"/>
    <cellStyle name="Total 2 9 7 5" xfId="31439"/>
    <cellStyle name="Total 2 9 8" xfId="31440"/>
    <cellStyle name="Total 2 9 9" xfId="31441"/>
    <cellStyle name="Total 20" xfId="5881"/>
    <cellStyle name="Total 20 2" xfId="10078"/>
    <cellStyle name="Total 21" xfId="5882"/>
    <cellStyle name="Total 21 2" xfId="10079"/>
    <cellStyle name="Total 22" xfId="5883"/>
    <cellStyle name="Total 22 2" xfId="10080"/>
    <cellStyle name="Total 23" xfId="5884"/>
    <cellStyle name="Total 23 2" xfId="10081"/>
    <cellStyle name="Total 24" xfId="5885"/>
    <cellStyle name="Total 24 2" xfId="10082"/>
    <cellStyle name="Total 25" xfId="5886"/>
    <cellStyle name="Total 25 2" xfId="10083"/>
    <cellStyle name="Total 26" xfId="5887"/>
    <cellStyle name="Total 26 2" xfId="10084"/>
    <cellStyle name="Total 27" xfId="5888"/>
    <cellStyle name="Total 27 2" xfId="10085"/>
    <cellStyle name="Total 28" xfId="5889"/>
    <cellStyle name="Total 28 2" xfId="10086"/>
    <cellStyle name="Total 29" xfId="5890"/>
    <cellStyle name="Total 29 2" xfId="10087"/>
    <cellStyle name="Total 3" xfId="5891"/>
    <cellStyle name="Total 3 2" xfId="10088"/>
    <cellStyle name="Total 3 2 10" xfId="31444"/>
    <cellStyle name="Total 3 2 11" xfId="31445"/>
    <cellStyle name="Total 3 2 12" xfId="31443"/>
    <cellStyle name="Total 3 2 2" xfId="31446"/>
    <cellStyle name="Total 3 2 2 10" xfId="31447"/>
    <cellStyle name="Total 3 2 2 2" xfId="31448"/>
    <cellStyle name="Total 3 2 2 2 2" xfId="31449"/>
    <cellStyle name="Total 3 2 2 2 2 2" xfId="31450"/>
    <cellStyle name="Total 3 2 2 2 2 3" xfId="31451"/>
    <cellStyle name="Total 3 2 2 2 2 4" xfId="31452"/>
    <cellStyle name="Total 3 2 2 2 2 5" xfId="31453"/>
    <cellStyle name="Total 3 2 2 2 3" xfId="31454"/>
    <cellStyle name="Total 3 2 2 2 4" xfId="31455"/>
    <cellStyle name="Total 3 2 2 2 5" xfId="31456"/>
    <cellStyle name="Total 3 2 2 2 6" xfId="31457"/>
    <cellStyle name="Total 3 2 2 3" xfId="31458"/>
    <cellStyle name="Total 3 2 2 3 2" xfId="31459"/>
    <cellStyle name="Total 3 2 2 3 2 2" xfId="31460"/>
    <cellStyle name="Total 3 2 2 3 2 3" xfId="31461"/>
    <cellStyle name="Total 3 2 2 3 2 4" xfId="31462"/>
    <cellStyle name="Total 3 2 2 3 2 5" xfId="31463"/>
    <cellStyle name="Total 3 2 2 3 3" xfId="31464"/>
    <cellStyle name="Total 3 2 2 3 4" xfId="31465"/>
    <cellStyle name="Total 3 2 2 3 5" xfId="31466"/>
    <cellStyle name="Total 3 2 2 3 6" xfId="31467"/>
    <cellStyle name="Total 3 2 2 4" xfId="31468"/>
    <cellStyle name="Total 3 2 2 4 2" xfId="31469"/>
    <cellStyle name="Total 3 2 2 4 2 2" xfId="31470"/>
    <cellStyle name="Total 3 2 2 4 2 3" xfId="31471"/>
    <cellStyle name="Total 3 2 2 4 2 4" xfId="31472"/>
    <cellStyle name="Total 3 2 2 4 2 5" xfId="31473"/>
    <cellStyle name="Total 3 2 2 4 3" xfId="31474"/>
    <cellStyle name="Total 3 2 2 4 4" xfId="31475"/>
    <cellStyle name="Total 3 2 2 4 5" xfId="31476"/>
    <cellStyle name="Total 3 2 2 4 6" xfId="31477"/>
    <cellStyle name="Total 3 2 2 5" xfId="31478"/>
    <cellStyle name="Total 3 2 2 5 2" xfId="31479"/>
    <cellStyle name="Total 3 2 2 5 2 2" xfId="31480"/>
    <cellStyle name="Total 3 2 2 5 2 3" xfId="31481"/>
    <cellStyle name="Total 3 2 2 5 2 4" xfId="31482"/>
    <cellStyle name="Total 3 2 2 5 2 5" xfId="31483"/>
    <cellStyle name="Total 3 2 2 5 3" xfId="31484"/>
    <cellStyle name="Total 3 2 2 5 4" xfId="31485"/>
    <cellStyle name="Total 3 2 2 5 5" xfId="31486"/>
    <cellStyle name="Total 3 2 2 5 6" xfId="31487"/>
    <cellStyle name="Total 3 2 2 6" xfId="31488"/>
    <cellStyle name="Total 3 2 2 6 2" xfId="31489"/>
    <cellStyle name="Total 3 2 2 6 3" xfId="31490"/>
    <cellStyle name="Total 3 2 2 6 4" xfId="31491"/>
    <cellStyle name="Total 3 2 2 6 5" xfId="31492"/>
    <cellStyle name="Total 3 2 2 7" xfId="31493"/>
    <cellStyle name="Total 3 2 2 8" xfId="31494"/>
    <cellStyle name="Total 3 2 2 9" xfId="31495"/>
    <cellStyle name="Total 3 2 3" xfId="31496"/>
    <cellStyle name="Total 3 2 3 10" xfId="31497"/>
    <cellStyle name="Total 3 2 3 2" xfId="31498"/>
    <cellStyle name="Total 3 2 3 2 2" xfId="31499"/>
    <cellStyle name="Total 3 2 3 2 2 2" xfId="31500"/>
    <cellStyle name="Total 3 2 3 2 2 3" xfId="31501"/>
    <cellStyle name="Total 3 2 3 2 2 4" xfId="31502"/>
    <cellStyle name="Total 3 2 3 2 2 5" xfId="31503"/>
    <cellStyle name="Total 3 2 3 2 3" xfId="31504"/>
    <cellStyle name="Total 3 2 3 2 4" xfId="31505"/>
    <cellStyle name="Total 3 2 3 2 5" xfId="31506"/>
    <cellStyle name="Total 3 2 3 2 6" xfId="31507"/>
    <cellStyle name="Total 3 2 3 3" xfId="31508"/>
    <cellStyle name="Total 3 2 3 3 2" xfId="31509"/>
    <cellStyle name="Total 3 2 3 3 2 2" xfId="31510"/>
    <cellStyle name="Total 3 2 3 3 2 3" xfId="31511"/>
    <cellStyle name="Total 3 2 3 3 2 4" xfId="31512"/>
    <cellStyle name="Total 3 2 3 3 2 5" xfId="31513"/>
    <cellStyle name="Total 3 2 3 3 3" xfId="31514"/>
    <cellStyle name="Total 3 2 3 3 4" xfId="31515"/>
    <cellStyle name="Total 3 2 3 3 5" xfId="31516"/>
    <cellStyle name="Total 3 2 3 3 6" xfId="31517"/>
    <cellStyle name="Total 3 2 3 4" xfId="31518"/>
    <cellStyle name="Total 3 2 3 4 2" xfId="31519"/>
    <cellStyle name="Total 3 2 3 4 2 2" xfId="31520"/>
    <cellStyle name="Total 3 2 3 4 2 3" xfId="31521"/>
    <cellStyle name="Total 3 2 3 4 2 4" xfId="31522"/>
    <cellStyle name="Total 3 2 3 4 2 5" xfId="31523"/>
    <cellStyle name="Total 3 2 3 4 3" xfId="31524"/>
    <cellStyle name="Total 3 2 3 4 4" xfId="31525"/>
    <cellStyle name="Total 3 2 3 4 5" xfId="31526"/>
    <cellStyle name="Total 3 2 3 4 6" xfId="31527"/>
    <cellStyle name="Total 3 2 3 5" xfId="31528"/>
    <cellStyle name="Total 3 2 3 5 2" xfId="31529"/>
    <cellStyle name="Total 3 2 3 5 2 2" xfId="31530"/>
    <cellStyle name="Total 3 2 3 5 2 3" xfId="31531"/>
    <cellStyle name="Total 3 2 3 5 2 4" xfId="31532"/>
    <cellStyle name="Total 3 2 3 5 2 5" xfId="31533"/>
    <cellStyle name="Total 3 2 3 5 3" xfId="31534"/>
    <cellStyle name="Total 3 2 3 5 4" xfId="31535"/>
    <cellStyle name="Total 3 2 3 5 5" xfId="31536"/>
    <cellStyle name="Total 3 2 3 5 6" xfId="31537"/>
    <cellStyle name="Total 3 2 3 6" xfId="31538"/>
    <cellStyle name="Total 3 2 3 6 2" xfId="31539"/>
    <cellStyle name="Total 3 2 3 6 3" xfId="31540"/>
    <cellStyle name="Total 3 2 3 6 4" xfId="31541"/>
    <cellStyle name="Total 3 2 3 6 5" xfId="31542"/>
    <cellStyle name="Total 3 2 3 7" xfId="31543"/>
    <cellStyle name="Total 3 2 3 8" xfId="31544"/>
    <cellStyle name="Total 3 2 3 9" xfId="31545"/>
    <cellStyle name="Total 3 2 4" xfId="31546"/>
    <cellStyle name="Total 3 2 4 2" xfId="31547"/>
    <cellStyle name="Total 3 2 4 2 2" xfId="31548"/>
    <cellStyle name="Total 3 2 4 2 3" xfId="31549"/>
    <cellStyle name="Total 3 2 4 2 4" xfId="31550"/>
    <cellStyle name="Total 3 2 4 2 5" xfId="31551"/>
    <cellStyle name="Total 3 2 4 3" xfId="31552"/>
    <cellStyle name="Total 3 2 4 4" xfId="31553"/>
    <cellStyle name="Total 3 2 4 5" xfId="31554"/>
    <cellStyle name="Total 3 2 4 6" xfId="31555"/>
    <cellStyle name="Total 3 2 5" xfId="31556"/>
    <cellStyle name="Total 3 2 5 2" xfId="31557"/>
    <cellStyle name="Total 3 2 5 2 2" xfId="31558"/>
    <cellStyle name="Total 3 2 5 2 3" xfId="31559"/>
    <cellStyle name="Total 3 2 5 2 4" xfId="31560"/>
    <cellStyle name="Total 3 2 5 2 5" xfId="31561"/>
    <cellStyle name="Total 3 2 5 3" xfId="31562"/>
    <cellStyle name="Total 3 2 5 4" xfId="31563"/>
    <cellStyle name="Total 3 2 5 5" xfId="31564"/>
    <cellStyle name="Total 3 2 5 6" xfId="31565"/>
    <cellStyle name="Total 3 2 6" xfId="31566"/>
    <cellStyle name="Total 3 2 6 2" xfId="31567"/>
    <cellStyle name="Total 3 2 6 2 2" xfId="31568"/>
    <cellStyle name="Total 3 2 6 2 3" xfId="31569"/>
    <cellStyle name="Total 3 2 6 2 4" xfId="31570"/>
    <cellStyle name="Total 3 2 6 2 5" xfId="31571"/>
    <cellStyle name="Total 3 2 6 3" xfId="31572"/>
    <cellStyle name="Total 3 2 6 4" xfId="31573"/>
    <cellStyle name="Total 3 2 6 5" xfId="31574"/>
    <cellStyle name="Total 3 2 6 6" xfId="31575"/>
    <cellStyle name="Total 3 2 7" xfId="31576"/>
    <cellStyle name="Total 3 2 7 2" xfId="31577"/>
    <cellStyle name="Total 3 2 7 3" xfId="31578"/>
    <cellStyle name="Total 3 2 7 4" xfId="31579"/>
    <cellStyle name="Total 3 2 7 5" xfId="31580"/>
    <cellStyle name="Total 3 2 8" xfId="31581"/>
    <cellStyle name="Total 3 2 9" xfId="31582"/>
    <cellStyle name="Total 3 3" xfId="31583"/>
    <cellStyle name="Total 3 3 10" xfId="31584"/>
    <cellStyle name="Total 3 3 11" xfId="31585"/>
    <cellStyle name="Total 3 3 2" xfId="31586"/>
    <cellStyle name="Total 3 3 2 10" xfId="31587"/>
    <cellStyle name="Total 3 3 2 2" xfId="31588"/>
    <cellStyle name="Total 3 3 2 2 2" xfId="31589"/>
    <cellStyle name="Total 3 3 2 2 2 2" xfId="31590"/>
    <cellStyle name="Total 3 3 2 2 2 3" xfId="31591"/>
    <cellStyle name="Total 3 3 2 2 2 4" xfId="31592"/>
    <cellStyle name="Total 3 3 2 2 2 5" xfId="31593"/>
    <cellStyle name="Total 3 3 2 2 3" xfId="31594"/>
    <cellStyle name="Total 3 3 2 2 4" xfId="31595"/>
    <cellStyle name="Total 3 3 2 2 5" xfId="31596"/>
    <cellStyle name="Total 3 3 2 2 6" xfId="31597"/>
    <cellStyle name="Total 3 3 2 3" xfId="31598"/>
    <cellStyle name="Total 3 3 2 3 2" xfId="31599"/>
    <cellStyle name="Total 3 3 2 3 2 2" xfId="31600"/>
    <cellStyle name="Total 3 3 2 3 2 3" xfId="31601"/>
    <cellStyle name="Total 3 3 2 3 2 4" xfId="31602"/>
    <cellStyle name="Total 3 3 2 3 2 5" xfId="31603"/>
    <cellStyle name="Total 3 3 2 3 3" xfId="31604"/>
    <cellStyle name="Total 3 3 2 3 4" xfId="31605"/>
    <cellStyle name="Total 3 3 2 3 5" xfId="31606"/>
    <cellStyle name="Total 3 3 2 3 6" xfId="31607"/>
    <cellStyle name="Total 3 3 2 4" xfId="31608"/>
    <cellStyle name="Total 3 3 2 4 2" xfId="31609"/>
    <cellStyle name="Total 3 3 2 4 2 2" xfId="31610"/>
    <cellStyle name="Total 3 3 2 4 2 3" xfId="31611"/>
    <cellStyle name="Total 3 3 2 4 2 4" xfId="31612"/>
    <cellStyle name="Total 3 3 2 4 2 5" xfId="31613"/>
    <cellStyle name="Total 3 3 2 4 3" xfId="31614"/>
    <cellStyle name="Total 3 3 2 4 4" xfId="31615"/>
    <cellStyle name="Total 3 3 2 4 5" xfId="31616"/>
    <cellStyle name="Total 3 3 2 4 6" xfId="31617"/>
    <cellStyle name="Total 3 3 2 5" xfId="31618"/>
    <cellStyle name="Total 3 3 2 5 2" xfId="31619"/>
    <cellStyle name="Total 3 3 2 5 2 2" xfId="31620"/>
    <cellStyle name="Total 3 3 2 5 2 3" xfId="31621"/>
    <cellStyle name="Total 3 3 2 5 2 4" xfId="31622"/>
    <cellStyle name="Total 3 3 2 5 2 5" xfId="31623"/>
    <cellStyle name="Total 3 3 2 5 3" xfId="31624"/>
    <cellStyle name="Total 3 3 2 5 4" xfId="31625"/>
    <cellStyle name="Total 3 3 2 5 5" xfId="31626"/>
    <cellStyle name="Total 3 3 2 5 6" xfId="31627"/>
    <cellStyle name="Total 3 3 2 6" xfId="31628"/>
    <cellStyle name="Total 3 3 2 6 2" xfId="31629"/>
    <cellStyle name="Total 3 3 2 6 3" xfId="31630"/>
    <cellStyle name="Total 3 3 2 6 4" xfId="31631"/>
    <cellStyle name="Total 3 3 2 6 5" xfId="31632"/>
    <cellStyle name="Total 3 3 2 7" xfId="31633"/>
    <cellStyle name="Total 3 3 2 8" xfId="31634"/>
    <cellStyle name="Total 3 3 2 9" xfId="31635"/>
    <cellStyle name="Total 3 3 3" xfId="31636"/>
    <cellStyle name="Total 3 3 3 10" xfId="31637"/>
    <cellStyle name="Total 3 3 3 2" xfId="31638"/>
    <cellStyle name="Total 3 3 3 2 2" xfId="31639"/>
    <cellStyle name="Total 3 3 3 2 2 2" xfId="31640"/>
    <cellStyle name="Total 3 3 3 2 2 3" xfId="31641"/>
    <cellStyle name="Total 3 3 3 2 2 4" xfId="31642"/>
    <cellStyle name="Total 3 3 3 2 2 5" xfId="31643"/>
    <cellStyle name="Total 3 3 3 2 3" xfId="31644"/>
    <cellStyle name="Total 3 3 3 2 4" xfId="31645"/>
    <cellStyle name="Total 3 3 3 2 5" xfId="31646"/>
    <cellStyle name="Total 3 3 3 2 6" xfId="31647"/>
    <cellStyle name="Total 3 3 3 3" xfId="31648"/>
    <cellStyle name="Total 3 3 3 3 2" xfId="31649"/>
    <cellStyle name="Total 3 3 3 3 2 2" xfId="31650"/>
    <cellStyle name="Total 3 3 3 3 2 3" xfId="31651"/>
    <cellStyle name="Total 3 3 3 3 2 4" xfId="31652"/>
    <cellStyle name="Total 3 3 3 3 2 5" xfId="31653"/>
    <cellStyle name="Total 3 3 3 3 3" xfId="31654"/>
    <cellStyle name="Total 3 3 3 3 4" xfId="31655"/>
    <cellStyle name="Total 3 3 3 3 5" xfId="31656"/>
    <cellStyle name="Total 3 3 3 3 6" xfId="31657"/>
    <cellStyle name="Total 3 3 3 4" xfId="31658"/>
    <cellStyle name="Total 3 3 3 4 2" xfId="31659"/>
    <cellStyle name="Total 3 3 3 4 2 2" xfId="31660"/>
    <cellStyle name="Total 3 3 3 4 2 3" xfId="31661"/>
    <cellStyle name="Total 3 3 3 4 2 4" xfId="31662"/>
    <cellStyle name="Total 3 3 3 4 2 5" xfId="31663"/>
    <cellStyle name="Total 3 3 3 4 3" xfId="31664"/>
    <cellStyle name="Total 3 3 3 4 4" xfId="31665"/>
    <cellStyle name="Total 3 3 3 4 5" xfId="31666"/>
    <cellStyle name="Total 3 3 3 4 6" xfId="31667"/>
    <cellStyle name="Total 3 3 3 5" xfId="31668"/>
    <cellStyle name="Total 3 3 3 5 2" xfId="31669"/>
    <cellStyle name="Total 3 3 3 5 2 2" xfId="31670"/>
    <cellStyle name="Total 3 3 3 5 2 3" xfId="31671"/>
    <cellStyle name="Total 3 3 3 5 2 4" xfId="31672"/>
    <cellStyle name="Total 3 3 3 5 2 5" xfId="31673"/>
    <cellStyle name="Total 3 3 3 5 3" xfId="31674"/>
    <cellStyle name="Total 3 3 3 5 4" xfId="31675"/>
    <cellStyle name="Total 3 3 3 5 5" xfId="31676"/>
    <cellStyle name="Total 3 3 3 5 6" xfId="31677"/>
    <cellStyle name="Total 3 3 3 6" xfId="31678"/>
    <cellStyle name="Total 3 3 3 6 2" xfId="31679"/>
    <cellStyle name="Total 3 3 3 6 3" xfId="31680"/>
    <cellStyle name="Total 3 3 3 6 4" xfId="31681"/>
    <cellStyle name="Total 3 3 3 6 5" xfId="31682"/>
    <cellStyle name="Total 3 3 3 7" xfId="31683"/>
    <cellStyle name="Total 3 3 3 8" xfId="31684"/>
    <cellStyle name="Total 3 3 3 9" xfId="31685"/>
    <cellStyle name="Total 3 3 4" xfId="31686"/>
    <cellStyle name="Total 3 3 4 2" xfId="31687"/>
    <cellStyle name="Total 3 3 4 2 2" xfId="31688"/>
    <cellStyle name="Total 3 3 4 2 3" xfId="31689"/>
    <cellStyle name="Total 3 3 4 2 4" xfId="31690"/>
    <cellStyle name="Total 3 3 4 2 5" xfId="31691"/>
    <cellStyle name="Total 3 3 4 3" xfId="31692"/>
    <cellStyle name="Total 3 3 4 4" xfId="31693"/>
    <cellStyle name="Total 3 3 4 5" xfId="31694"/>
    <cellStyle name="Total 3 3 4 6" xfId="31695"/>
    <cellStyle name="Total 3 3 5" xfId="31696"/>
    <cellStyle name="Total 3 3 5 2" xfId="31697"/>
    <cellStyle name="Total 3 3 5 2 2" xfId="31698"/>
    <cellStyle name="Total 3 3 5 2 3" xfId="31699"/>
    <cellStyle name="Total 3 3 5 2 4" xfId="31700"/>
    <cellStyle name="Total 3 3 5 2 5" xfId="31701"/>
    <cellStyle name="Total 3 3 5 3" xfId="31702"/>
    <cellStyle name="Total 3 3 5 4" xfId="31703"/>
    <cellStyle name="Total 3 3 5 5" xfId="31704"/>
    <cellStyle name="Total 3 3 5 6" xfId="31705"/>
    <cellStyle name="Total 3 3 6" xfId="31706"/>
    <cellStyle name="Total 3 3 6 2" xfId="31707"/>
    <cellStyle name="Total 3 3 6 2 2" xfId="31708"/>
    <cellStyle name="Total 3 3 6 2 3" xfId="31709"/>
    <cellStyle name="Total 3 3 6 2 4" xfId="31710"/>
    <cellStyle name="Total 3 3 6 2 5" xfId="31711"/>
    <cellStyle name="Total 3 3 6 3" xfId="31712"/>
    <cellStyle name="Total 3 3 6 4" xfId="31713"/>
    <cellStyle name="Total 3 3 6 5" xfId="31714"/>
    <cellStyle name="Total 3 3 6 6" xfId="31715"/>
    <cellStyle name="Total 3 3 7" xfId="31716"/>
    <cellStyle name="Total 3 3 7 2" xfId="31717"/>
    <cellStyle name="Total 3 3 7 3" xfId="31718"/>
    <cellStyle name="Total 3 3 7 4" xfId="31719"/>
    <cellStyle name="Total 3 3 7 5" xfId="31720"/>
    <cellStyle name="Total 3 3 8" xfId="31721"/>
    <cellStyle name="Total 3 3 9" xfId="31722"/>
    <cellStyle name="Total 3 4" xfId="31723"/>
    <cellStyle name="Total 3 4 10" xfId="31724"/>
    <cellStyle name="Total 3 4 11" xfId="31725"/>
    <cellStyle name="Total 3 4 2" xfId="31726"/>
    <cellStyle name="Total 3 4 2 10" xfId="31727"/>
    <cellStyle name="Total 3 4 2 2" xfId="31728"/>
    <cellStyle name="Total 3 4 2 2 2" xfId="31729"/>
    <cellStyle name="Total 3 4 2 2 2 2" xfId="31730"/>
    <cellStyle name="Total 3 4 2 2 2 3" xfId="31731"/>
    <cellStyle name="Total 3 4 2 2 2 4" xfId="31732"/>
    <cellStyle name="Total 3 4 2 2 2 5" xfId="31733"/>
    <cellStyle name="Total 3 4 2 2 3" xfId="31734"/>
    <cellStyle name="Total 3 4 2 2 4" xfId="31735"/>
    <cellStyle name="Total 3 4 2 2 5" xfId="31736"/>
    <cellStyle name="Total 3 4 2 2 6" xfId="31737"/>
    <cellStyle name="Total 3 4 2 3" xfId="31738"/>
    <cellStyle name="Total 3 4 2 3 2" xfId="31739"/>
    <cellStyle name="Total 3 4 2 3 2 2" xfId="31740"/>
    <cellStyle name="Total 3 4 2 3 2 3" xfId="31741"/>
    <cellStyle name="Total 3 4 2 3 2 4" xfId="31742"/>
    <cellStyle name="Total 3 4 2 3 2 5" xfId="31743"/>
    <cellStyle name="Total 3 4 2 3 3" xfId="31744"/>
    <cellStyle name="Total 3 4 2 3 4" xfId="31745"/>
    <cellStyle name="Total 3 4 2 3 5" xfId="31746"/>
    <cellStyle name="Total 3 4 2 3 6" xfId="31747"/>
    <cellStyle name="Total 3 4 2 4" xfId="31748"/>
    <cellStyle name="Total 3 4 2 4 2" xfId="31749"/>
    <cellStyle name="Total 3 4 2 4 2 2" xfId="31750"/>
    <cellStyle name="Total 3 4 2 4 2 3" xfId="31751"/>
    <cellStyle name="Total 3 4 2 4 2 4" xfId="31752"/>
    <cellStyle name="Total 3 4 2 4 2 5" xfId="31753"/>
    <cellStyle name="Total 3 4 2 4 3" xfId="31754"/>
    <cellStyle name="Total 3 4 2 4 4" xfId="31755"/>
    <cellStyle name="Total 3 4 2 4 5" xfId="31756"/>
    <cellStyle name="Total 3 4 2 4 6" xfId="31757"/>
    <cellStyle name="Total 3 4 2 5" xfId="31758"/>
    <cellStyle name="Total 3 4 2 5 2" xfId="31759"/>
    <cellStyle name="Total 3 4 2 5 2 2" xfId="31760"/>
    <cellStyle name="Total 3 4 2 5 2 3" xfId="31761"/>
    <cellStyle name="Total 3 4 2 5 2 4" xfId="31762"/>
    <cellStyle name="Total 3 4 2 5 2 5" xfId="31763"/>
    <cellStyle name="Total 3 4 2 5 3" xfId="31764"/>
    <cellStyle name="Total 3 4 2 5 4" xfId="31765"/>
    <cellStyle name="Total 3 4 2 5 5" xfId="31766"/>
    <cellStyle name="Total 3 4 2 5 6" xfId="31767"/>
    <cellStyle name="Total 3 4 2 6" xfId="31768"/>
    <cellStyle name="Total 3 4 2 6 2" xfId="31769"/>
    <cellStyle name="Total 3 4 2 6 3" xfId="31770"/>
    <cellStyle name="Total 3 4 2 6 4" xfId="31771"/>
    <cellStyle name="Total 3 4 2 6 5" xfId="31772"/>
    <cellStyle name="Total 3 4 2 7" xfId="31773"/>
    <cellStyle name="Total 3 4 2 8" xfId="31774"/>
    <cellStyle name="Total 3 4 2 9" xfId="31775"/>
    <cellStyle name="Total 3 4 3" xfId="31776"/>
    <cellStyle name="Total 3 4 3 10" xfId="31777"/>
    <cellStyle name="Total 3 4 3 2" xfId="31778"/>
    <cellStyle name="Total 3 4 3 2 2" xfId="31779"/>
    <cellStyle name="Total 3 4 3 2 2 2" xfId="31780"/>
    <cellStyle name="Total 3 4 3 2 2 3" xfId="31781"/>
    <cellStyle name="Total 3 4 3 2 2 4" xfId="31782"/>
    <cellStyle name="Total 3 4 3 2 2 5" xfId="31783"/>
    <cellStyle name="Total 3 4 3 2 3" xfId="31784"/>
    <cellStyle name="Total 3 4 3 2 4" xfId="31785"/>
    <cellStyle name="Total 3 4 3 2 5" xfId="31786"/>
    <cellStyle name="Total 3 4 3 2 6" xfId="31787"/>
    <cellStyle name="Total 3 4 3 3" xfId="31788"/>
    <cellStyle name="Total 3 4 3 3 2" xfId="31789"/>
    <cellStyle name="Total 3 4 3 3 2 2" xfId="31790"/>
    <cellStyle name="Total 3 4 3 3 2 3" xfId="31791"/>
    <cellStyle name="Total 3 4 3 3 2 4" xfId="31792"/>
    <cellStyle name="Total 3 4 3 3 2 5" xfId="31793"/>
    <cellStyle name="Total 3 4 3 3 3" xfId="31794"/>
    <cellStyle name="Total 3 4 3 3 4" xfId="31795"/>
    <cellStyle name="Total 3 4 3 3 5" xfId="31796"/>
    <cellStyle name="Total 3 4 3 3 6" xfId="31797"/>
    <cellStyle name="Total 3 4 3 4" xfId="31798"/>
    <cellStyle name="Total 3 4 3 4 2" xfId="31799"/>
    <cellStyle name="Total 3 4 3 4 2 2" xfId="31800"/>
    <cellStyle name="Total 3 4 3 4 2 3" xfId="31801"/>
    <cellStyle name="Total 3 4 3 4 2 4" xfId="31802"/>
    <cellStyle name="Total 3 4 3 4 2 5" xfId="31803"/>
    <cellStyle name="Total 3 4 3 4 3" xfId="31804"/>
    <cellStyle name="Total 3 4 3 4 4" xfId="31805"/>
    <cellStyle name="Total 3 4 3 4 5" xfId="31806"/>
    <cellStyle name="Total 3 4 3 4 6" xfId="31807"/>
    <cellStyle name="Total 3 4 3 5" xfId="31808"/>
    <cellStyle name="Total 3 4 3 5 2" xfId="31809"/>
    <cellStyle name="Total 3 4 3 5 2 2" xfId="31810"/>
    <cellStyle name="Total 3 4 3 5 2 3" xfId="31811"/>
    <cellStyle name="Total 3 4 3 5 2 4" xfId="31812"/>
    <cellStyle name="Total 3 4 3 5 2 5" xfId="31813"/>
    <cellStyle name="Total 3 4 3 5 3" xfId="31814"/>
    <cellStyle name="Total 3 4 3 5 4" xfId="31815"/>
    <cellStyle name="Total 3 4 3 5 5" xfId="31816"/>
    <cellStyle name="Total 3 4 3 5 6" xfId="31817"/>
    <cellStyle name="Total 3 4 3 6" xfId="31818"/>
    <cellStyle name="Total 3 4 3 6 2" xfId="31819"/>
    <cellStyle name="Total 3 4 3 6 3" xfId="31820"/>
    <cellStyle name="Total 3 4 3 6 4" xfId="31821"/>
    <cellStyle name="Total 3 4 3 6 5" xfId="31822"/>
    <cellStyle name="Total 3 4 3 7" xfId="31823"/>
    <cellStyle name="Total 3 4 3 8" xfId="31824"/>
    <cellStyle name="Total 3 4 3 9" xfId="31825"/>
    <cellStyle name="Total 3 4 4" xfId="31826"/>
    <cellStyle name="Total 3 4 4 2" xfId="31827"/>
    <cellStyle name="Total 3 4 4 2 2" xfId="31828"/>
    <cellStyle name="Total 3 4 4 2 3" xfId="31829"/>
    <cellStyle name="Total 3 4 4 2 4" xfId="31830"/>
    <cellStyle name="Total 3 4 4 2 5" xfId="31831"/>
    <cellStyle name="Total 3 4 4 3" xfId="31832"/>
    <cellStyle name="Total 3 4 4 4" xfId="31833"/>
    <cellStyle name="Total 3 4 4 5" xfId="31834"/>
    <cellStyle name="Total 3 4 4 6" xfId="31835"/>
    <cellStyle name="Total 3 4 5" xfId="31836"/>
    <cellStyle name="Total 3 4 5 2" xfId="31837"/>
    <cellStyle name="Total 3 4 5 2 2" xfId="31838"/>
    <cellStyle name="Total 3 4 5 2 3" xfId="31839"/>
    <cellStyle name="Total 3 4 5 2 4" xfId="31840"/>
    <cellStyle name="Total 3 4 5 2 5" xfId="31841"/>
    <cellStyle name="Total 3 4 5 3" xfId="31842"/>
    <cellStyle name="Total 3 4 5 4" xfId="31843"/>
    <cellStyle name="Total 3 4 5 5" xfId="31844"/>
    <cellStyle name="Total 3 4 5 6" xfId="31845"/>
    <cellStyle name="Total 3 4 6" xfId="31846"/>
    <cellStyle name="Total 3 4 6 2" xfId="31847"/>
    <cellStyle name="Total 3 4 6 2 2" xfId="31848"/>
    <cellStyle name="Total 3 4 6 2 3" xfId="31849"/>
    <cellStyle name="Total 3 4 6 2 4" xfId="31850"/>
    <cellStyle name="Total 3 4 6 2 5" xfId="31851"/>
    <cellStyle name="Total 3 4 6 3" xfId="31852"/>
    <cellStyle name="Total 3 4 6 4" xfId="31853"/>
    <cellStyle name="Total 3 4 6 5" xfId="31854"/>
    <cellStyle name="Total 3 4 6 6" xfId="31855"/>
    <cellStyle name="Total 3 4 7" xfId="31856"/>
    <cellStyle name="Total 3 4 7 2" xfId="31857"/>
    <cellStyle name="Total 3 4 7 3" xfId="31858"/>
    <cellStyle name="Total 3 4 7 4" xfId="31859"/>
    <cellStyle name="Total 3 4 7 5" xfId="31860"/>
    <cellStyle name="Total 3 4 8" xfId="31861"/>
    <cellStyle name="Total 3 4 9" xfId="31862"/>
    <cellStyle name="Total 3 5" xfId="31863"/>
    <cellStyle name="Total 3 5 10" xfId="31864"/>
    <cellStyle name="Total 3 5 11" xfId="31865"/>
    <cellStyle name="Total 3 5 12" xfId="31866"/>
    <cellStyle name="Total 3 5 2" xfId="31867"/>
    <cellStyle name="Total 3 5 2 10" xfId="31868"/>
    <cellStyle name="Total 3 5 2 2" xfId="31869"/>
    <cellStyle name="Total 3 5 2 2 2" xfId="31870"/>
    <cellStyle name="Total 3 5 2 2 2 2" xfId="31871"/>
    <cellStyle name="Total 3 5 2 2 2 3" xfId="31872"/>
    <cellStyle name="Total 3 5 2 2 2 4" xfId="31873"/>
    <cellStyle name="Total 3 5 2 2 2 5" xfId="31874"/>
    <cellStyle name="Total 3 5 2 2 3" xfId="31875"/>
    <cellStyle name="Total 3 5 2 2 4" xfId="31876"/>
    <cellStyle name="Total 3 5 2 2 5" xfId="31877"/>
    <cellStyle name="Total 3 5 2 2 6" xfId="31878"/>
    <cellStyle name="Total 3 5 2 3" xfId="31879"/>
    <cellStyle name="Total 3 5 2 3 2" xfId="31880"/>
    <cellStyle name="Total 3 5 2 3 2 2" xfId="31881"/>
    <cellStyle name="Total 3 5 2 3 2 3" xfId="31882"/>
    <cellStyle name="Total 3 5 2 3 2 4" xfId="31883"/>
    <cellStyle name="Total 3 5 2 3 2 5" xfId="31884"/>
    <cellStyle name="Total 3 5 2 3 3" xfId="31885"/>
    <cellStyle name="Total 3 5 2 3 4" xfId="31886"/>
    <cellStyle name="Total 3 5 2 3 5" xfId="31887"/>
    <cellStyle name="Total 3 5 2 3 6" xfId="31888"/>
    <cellStyle name="Total 3 5 2 4" xfId="31889"/>
    <cellStyle name="Total 3 5 2 4 2" xfId="31890"/>
    <cellStyle name="Total 3 5 2 4 2 2" xfId="31891"/>
    <cellStyle name="Total 3 5 2 4 2 3" xfId="31892"/>
    <cellStyle name="Total 3 5 2 4 2 4" xfId="31893"/>
    <cellStyle name="Total 3 5 2 4 2 5" xfId="31894"/>
    <cellStyle name="Total 3 5 2 4 3" xfId="31895"/>
    <cellStyle name="Total 3 5 2 4 4" xfId="31896"/>
    <cellStyle name="Total 3 5 2 4 5" xfId="31897"/>
    <cellStyle name="Total 3 5 2 4 6" xfId="31898"/>
    <cellStyle name="Total 3 5 2 5" xfId="31899"/>
    <cellStyle name="Total 3 5 2 5 2" xfId="31900"/>
    <cellStyle name="Total 3 5 2 5 2 2" xfId="31901"/>
    <cellStyle name="Total 3 5 2 5 2 3" xfId="31902"/>
    <cellStyle name="Total 3 5 2 5 2 4" xfId="31903"/>
    <cellStyle name="Total 3 5 2 5 2 5" xfId="31904"/>
    <cellStyle name="Total 3 5 2 5 3" xfId="31905"/>
    <cellStyle name="Total 3 5 2 5 4" xfId="31906"/>
    <cellStyle name="Total 3 5 2 5 5" xfId="31907"/>
    <cellStyle name="Total 3 5 2 5 6" xfId="31908"/>
    <cellStyle name="Total 3 5 2 6" xfId="31909"/>
    <cellStyle name="Total 3 5 2 6 2" xfId="31910"/>
    <cellStyle name="Total 3 5 2 6 3" xfId="31911"/>
    <cellStyle name="Total 3 5 2 6 4" xfId="31912"/>
    <cellStyle name="Total 3 5 2 6 5" xfId="31913"/>
    <cellStyle name="Total 3 5 2 7" xfId="31914"/>
    <cellStyle name="Total 3 5 2 8" xfId="31915"/>
    <cellStyle name="Total 3 5 2 9" xfId="31916"/>
    <cellStyle name="Total 3 5 3" xfId="31917"/>
    <cellStyle name="Total 3 5 3 10" xfId="31918"/>
    <cellStyle name="Total 3 5 3 2" xfId="31919"/>
    <cellStyle name="Total 3 5 3 2 2" xfId="31920"/>
    <cellStyle name="Total 3 5 3 2 2 2" xfId="31921"/>
    <cellStyle name="Total 3 5 3 2 2 3" xfId="31922"/>
    <cellStyle name="Total 3 5 3 2 2 4" xfId="31923"/>
    <cellStyle name="Total 3 5 3 2 2 5" xfId="31924"/>
    <cellStyle name="Total 3 5 3 2 3" xfId="31925"/>
    <cellStyle name="Total 3 5 3 2 4" xfId="31926"/>
    <cellStyle name="Total 3 5 3 2 5" xfId="31927"/>
    <cellStyle name="Total 3 5 3 2 6" xfId="31928"/>
    <cellStyle name="Total 3 5 3 3" xfId="31929"/>
    <cellStyle name="Total 3 5 3 3 2" xfId="31930"/>
    <cellStyle name="Total 3 5 3 3 2 2" xfId="31931"/>
    <cellStyle name="Total 3 5 3 3 2 3" xfId="31932"/>
    <cellStyle name="Total 3 5 3 3 2 4" xfId="31933"/>
    <cellStyle name="Total 3 5 3 3 2 5" xfId="31934"/>
    <cellStyle name="Total 3 5 3 3 3" xfId="31935"/>
    <cellStyle name="Total 3 5 3 3 4" xfId="31936"/>
    <cellStyle name="Total 3 5 3 3 5" xfId="31937"/>
    <cellStyle name="Total 3 5 3 3 6" xfId="31938"/>
    <cellStyle name="Total 3 5 3 4" xfId="31939"/>
    <cellStyle name="Total 3 5 3 4 2" xfId="31940"/>
    <cellStyle name="Total 3 5 3 4 2 2" xfId="31941"/>
    <cellStyle name="Total 3 5 3 4 2 3" xfId="31942"/>
    <cellStyle name="Total 3 5 3 4 2 4" xfId="31943"/>
    <cellStyle name="Total 3 5 3 4 2 5" xfId="31944"/>
    <cellStyle name="Total 3 5 3 4 3" xfId="31945"/>
    <cellStyle name="Total 3 5 3 4 4" xfId="31946"/>
    <cellStyle name="Total 3 5 3 4 5" xfId="31947"/>
    <cellStyle name="Total 3 5 3 4 6" xfId="31948"/>
    <cellStyle name="Total 3 5 3 5" xfId="31949"/>
    <cellStyle name="Total 3 5 3 5 2" xfId="31950"/>
    <cellStyle name="Total 3 5 3 5 2 2" xfId="31951"/>
    <cellStyle name="Total 3 5 3 5 2 3" xfId="31952"/>
    <cellStyle name="Total 3 5 3 5 2 4" xfId="31953"/>
    <cellStyle name="Total 3 5 3 5 2 5" xfId="31954"/>
    <cellStyle name="Total 3 5 3 5 3" xfId="31955"/>
    <cellStyle name="Total 3 5 3 5 4" xfId="31956"/>
    <cellStyle name="Total 3 5 3 5 5" xfId="31957"/>
    <cellStyle name="Total 3 5 3 5 6" xfId="31958"/>
    <cellStyle name="Total 3 5 3 6" xfId="31959"/>
    <cellStyle name="Total 3 5 3 6 2" xfId="31960"/>
    <cellStyle name="Total 3 5 3 6 3" xfId="31961"/>
    <cellStyle name="Total 3 5 3 6 4" xfId="31962"/>
    <cellStyle name="Total 3 5 3 6 5" xfId="31963"/>
    <cellStyle name="Total 3 5 3 7" xfId="31964"/>
    <cellStyle name="Total 3 5 3 8" xfId="31965"/>
    <cellStyle name="Total 3 5 3 9" xfId="31966"/>
    <cellStyle name="Total 3 5 4" xfId="31967"/>
    <cellStyle name="Total 3 5 4 2" xfId="31968"/>
    <cellStyle name="Total 3 5 4 2 2" xfId="31969"/>
    <cellStyle name="Total 3 5 4 2 3" xfId="31970"/>
    <cellStyle name="Total 3 5 4 2 4" xfId="31971"/>
    <cellStyle name="Total 3 5 4 2 5" xfId="31972"/>
    <cellStyle name="Total 3 5 4 3" xfId="31973"/>
    <cellStyle name="Total 3 5 4 4" xfId="31974"/>
    <cellStyle name="Total 3 5 4 5" xfId="31975"/>
    <cellStyle name="Total 3 5 4 6" xfId="31976"/>
    <cellStyle name="Total 3 5 5" xfId="31977"/>
    <cellStyle name="Total 3 5 5 2" xfId="31978"/>
    <cellStyle name="Total 3 5 5 2 2" xfId="31979"/>
    <cellStyle name="Total 3 5 5 2 3" xfId="31980"/>
    <cellStyle name="Total 3 5 5 2 4" xfId="31981"/>
    <cellStyle name="Total 3 5 5 2 5" xfId="31982"/>
    <cellStyle name="Total 3 5 5 3" xfId="31983"/>
    <cellStyle name="Total 3 5 5 4" xfId="31984"/>
    <cellStyle name="Total 3 5 5 5" xfId="31985"/>
    <cellStyle name="Total 3 5 5 6" xfId="31986"/>
    <cellStyle name="Total 3 5 6" xfId="31987"/>
    <cellStyle name="Total 3 5 6 2" xfId="31988"/>
    <cellStyle name="Total 3 5 6 2 2" xfId="31989"/>
    <cellStyle name="Total 3 5 6 2 3" xfId="31990"/>
    <cellStyle name="Total 3 5 6 2 4" xfId="31991"/>
    <cellStyle name="Total 3 5 6 2 5" xfId="31992"/>
    <cellStyle name="Total 3 5 6 3" xfId="31993"/>
    <cellStyle name="Total 3 5 6 4" xfId="31994"/>
    <cellStyle name="Total 3 5 6 5" xfId="31995"/>
    <cellStyle name="Total 3 5 6 6" xfId="31996"/>
    <cellStyle name="Total 3 5 7" xfId="31997"/>
    <cellStyle name="Total 3 5 7 2" xfId="31998"/>
    <cellStyle name="Total 3 5 7 2 2" xfId="31999"/>
    <cellStyle name="Total 3 5 7 2 3" xfId="32000"/>
    <cellStyle name="Total 3 5 7 2 4" xfId="32001"/>
    <cellStyle name="Total 3 5 7 2 5" xfId="32002"/>
    <cellStyle name="Total 3 5 7 3" xfId="32003"/>
    <cellStyle name="Total 3 5 7 4" xfId="32004"/>
    <cellStyle name="Total 3 5 7 5" xfId="32005"/>
    <cellStyle name="Total 3 5 7 6" xfId="32006"/>
    <cellStyle name="Total 3 5 8" xfId="32007"/>
    <cellStyle name="Total 3 5 8 2" xfId="32008"/>
    <cellStyle name="Total 3 5 8 3" xfId="32009"/>
    <cellStyle name="Total 3 5 8 4" xfId="32010"/>
    <cellStyle name="Total 3 5 8 5" xfId="32011"/>
    <cellStyle name="Total 3 5 9" xfId="32012"/>
    <cellStyle name="Total 3 6" xfId="31442"/>
    <cellStyle name="Total 30" xfId="5892"/>
    <cellStyle name="Total 30 2" xfId="10089"/>
    <cellStyle name="Total 31" xfId="5893"/>
    <cellStyle name="Total 31 2" xfId="10090"/>
    <cellStyle name="Total 32" xfId="5894"/>
    <cellStyle name="Total 32 2" xfId="10091"/>
    <cellStyle name="Total 33" xfId="5895"/>
    <cellStyle name="Total 33 2" xfId="10092"/>
    <cellStyle name="Total 34" xfId="5896"/>
    <cellStyle name="Total 34 2" xfId="10093"/>
    <cellStyle name="Total 35" xfId="5897"/>
    <cellStyle name="Total 35 2" xfId="10094"/>
    <cellStyle name="Total 36" xfId="5898"/>
    <cellStyle name="Total 36 2" xfId="10095"/>
    <cellStyle name="Total 37" xfId="5899"/>
    <cellStyle name="Total 37 2" xfId="10096"/>
    <cellStyle name="Total 38" xfId="5900"/>
    <cellStyle name="Total 38 2" xfId="10097"/>
    <cellStyle name="Total 39" xfId="5901"/>
    <cellStyle name="Total 39 2" xfId="10098"/>
    <cellStyle name="Total 4" xfId="5902"/>
    <cellStyle name="Total 4 10" xfId="32014"/>
    <cellStyle name="Total 4 11" xfId="32015"/>
    <cellStyle name="Total 4 12" xfId="32013"/>
    <cellStyle name="Total 4 2" xfId="10099"/>
    <cellStyle name="Total 4 2 10" xfId="32017"/>
    <cellStyle name="Total 4 2 11" xfId="32018"/>
    <cellStyle name="Total 4 2 12" xfId="32016"/>
    <cellStyle name="Total 4 2 2" xfId="32019"/>
    <cellStyle name="Total 4 2 2 10" xfId="32020"/>
    <cellStyle name="Total 4 2 2 2" xfId="32021"/>
    <cellStyle name="Total 4 2 2 2 2" xfId="32022"/>
    <cellStyle name="Total 4 2 2 2 2 2" xfId="32023"/>
    <cellStyle name="Total 4 2 2 2 2 3" xfId="32024"/>
    <cellStyle name="Total 4 2 2 2 2 4" xfId="32025"/>
    <cellStyle name="Total 4 2 2 2 2 5" xfId="32026"/>
    <cellStyle name="Total 4 2 2 2 3" xfId="32027"/>
    <cellStyle name="Total 4 2 2 2 4" xfId="32028"/>
    <cellStyle name="Total 4 2 2 2 5" xfId="32029"/>
    <cellStyle name="Total 4 2 2 2 6" xfId="32030"/>
    <cellStyle name="Total 4 2 2 3" xfId="32031"/>
    <cellStyle name="Total 4 2 2 3 2" xfId="32032"/>
    <cellStyle name="Total 4 2 2 3 2 2" xfId="32033"/>
    <cellStyle name="Total 4 2 2 3 2 3" xfId="32034"/>
    <cellStyle name="Total 4 2 2 3 2 4" xfId="32035"/>
    <cellStyle name="Total 4 2 2 3 2 5" xfId="32036"/>
    <cellStyle name="Total 4 2 2 3 3" xfId="32037"/>
    <cellStyle name="Total 4 2 2 3 4" xfId="32038"/>
    <cellStyle name="Total 4 2 2 3 5" xfId="32039"/>
    <cellStyle name="Total 4 2 2 3 6" xfId="32040"/>
    <cellStyle name="Total 4 2 2 4" xfId="32041"/>
    <cellStyle name="Total 4 2 2 4 2" xfId="32042"/>
    <cellStyle name="Total 4 2 2 4 2 2" xfId="32043"/>
    <cellStyle name="Total 4 2 2 4 2 3" xfId="32044"/>
    <cellStyle name="Total 4 2 2 4 2 4" xfId="32045"/>
    <cellStyle name="Total 4 2 2 4 2 5" xfId="32046"/>
    <cellStyle name="Total 4 2 2 4 3" xfId="32047"/>
    <cellStyle name="Total 4 2 2 4 4" xfId="32048"/>
    <cellStyle name="Total 4 2 2 4 5" xfId="32049"/>
    <cellStyle name="Total 4 2 2 4 6" xfId="32050"/>
    <cellStyle name="Total 4 2 2 5" xfId="32051"/>
    <cellStyle name="Total 4 2 2 5 2" xfId="32052"/>
    <cellStyle name="Total 4 2 2 5 2 2" xfId="32053"/>
    <cellStyle name="Total 4 2 2 5 2 3" xfId="32054"/>
    <cellStyle name="Total 4 2 2 5 2 4" xfId="32055"/>
    <cellStyle name="Total 4 2 2 5 2 5" xfId="32056"/>
    <cellStyle name="Total 4 2 2 5 3" xfId="32057"/>
    <cellStyle name="Total 4 2 2 5 4" xfId="32058"/>
    <cellStyle name="Total 4 2 2 5 5" xfId="32059"/>
    <cellStyle name="Total 4 2 2 5 6" xfId="32060"/>
    <cellStyle name="Total 4 2 2 6" xfId="32061"/>
    <cellStyle name="Total 4 2 2 6 2" xfId="32062"/>
    <cellStyle name="Total 4 2 2 6 3" xfId="32063"/>
    <cellStyle name="Total 4 2 2 6 4" xfId="32064"/>
    <cellStyle name="Total 4 2 2 6 5" xfId="32065"/>
    <cellStyle name="Total 4 2 2 7" xfId="32066"/>
    <cellStyle name="Total 4 2 2 8" xfId="32067"/>
    <cellStyle name="Total 4 2 2 9" xfId="32068"/>
    <cellStyle name="Total 4 2 3" xfId="32069"/>
    <cellStyle name="Total 4 2 3 2" xfId="32070"/>
    <cellStyle name="Total 4 2 3 2 2" xfId="32071"/>
    <cellStyle name="Total 4 2 3 2 3" xfId="32072"/>
    <cellStyle name="Total 4 2 3 2 4" xfId="32073"/>
    <cellStyle name="Total 4 2 3 2 5" xfId="32074"/>
    <cellStyle name="Total 4 2 3 3" xfId="32075"/>
    <cellStyle name="Total 4 2 3 4" xfId="32076"/>
    <cellStyle name="Total 4 2 3 5" xfId="32077"/>
    <cellStyle name="Total 4 2 3 6" xfId="32078"/>
    <cellStyle name="Total 4 2 4" xfId="32079"/>
    <cellStyle name="Total 4 2 4 2" xfId="32080"/>
    <cellStyle name="Total 4 2 4 2 2" xfId="32081"/>
    <cellStyle name="Total 4 2 4 2 3" xfId="32082"/>
    <cellStyle name="Total 4 2 4 2 4" xfId="32083"/>
    <cellStyle name="Total 4 2 4 2 5" xfId="32084"/>
    <cellStyle name="Total 4 2 4 3" xfId="32085"/>
    <cellStyle name="Total 4 2 4 4" xfId="32086"/>
    <cellStyle name="Total 4 2 4 5" xfId="32087"/>
    <cellStyle name="Total 4 2 4 6" xfId="32088"/>
    <cellStyle name="Total 4 2 5" xfId="32089"/>
    <cellStyle name="Total 4 2 5 2" xfId="32090"/>
    <cellStyle name="Total 4 2 5 2 2" xfId="32091"/>
    <cellStyle name="Total 4 2 5 2 3" xfId="32092"/>
    <cellStyle name="Total 4 2 5 2 4" xfId="32093"/>
    <cellStyle name="Total 4 2 5 2 5" xfId="32094"/>
    <cellStyle name="Total 4 2 5 3" xfId="32095"/>
    <cellStyle name="Total 4 2 5 4" xfId="32096"/>
    <cellStyle name="Total 4 2 5 5" xfId="32097"/>
    <cellStyle name="Total 4 2 5 6" xfId="32098"/>
    <cellStyle name="Total 4 2 6" xfId="32099"/>
    <cellStyle name="Total 4 2 6 2" xfId="32100"/>
    <cellStyle name="Total 4 2 6 2 2" xfId="32101"/>
    <cellStyle name="Total 4 2 6 2 3" xfId="32102"/>
    <cellStyle name="Total 4 2 6 2 4" xfId="32103"/>
    <cellStyle name="Total 4 2 6 2 5" xfId="32104"/>
    <cellStyle name="Total 4 2 6 3" xfId="32105"/>
    <cellStyle name="Total 4 2 6 4" xfId="32106"/>
    <cellStyle name="Total 4 2 6 5" xfId="32107"/>
    <cellStyle name="Total 4 2 6 6" xfId="32108"/>
    <cellStyle name="Total 4 2 7" xfId="32109"/>
    <cellStyle name="Total 4 2 7 2" xfId="32110"/>
    <cellStyle name="Total 4 2 7 3" xfId="32111"/>
    <cellStyle name="Total 4 2 7 4" xfId="32112"/>
    <cellStyle name="Total 4 2 7 5" xfId="32113"/>
    <cellStyle name="Total 4 2 8" xfId="32114"/>
    <cellStyle name="Total 4 2 9" xfId="32115"/>
    <cellStyle name="Total 4 3" xfId="32116"/>
    <cellStyle name="Total 4 3 10" xfId="32117"/>
    <cellStyle name="Total 4 3 11" xfId="32118"/>
    <cellStyle name="Total 4 3 2" xfId="32119"/>
    <cellStyle name="Total 4 3 2 10" xfId="32120"/>
    <cellStyle name="Total 4 3 2 2" xfId="32121"/>
    <cellStyle name="Total 4 3 2 2 2" xfId="32122"/>
    <cellStyle name="Total 4 3 2 2 2 2" xfId="32123"/>
    <cellStyle name="Total 4 3 2 2 2 3" xfId="32124"/>
    <cellStyle name="Total 4 3 2 2 2 4" xfId="32125"/>
    <cellStyle name="Total 4 3 2 2 2 5" xfId="32126"/>
    <cellStyle name="Total 4 3 2 2 3" xfId="32127"/>
    <cellStyle name="Total 4 3 2 2 4" xfId="32128"/>
    <cellStyle name="Total 4 3 2 2 5" xfId="32129"/>
    <cellStyle name="Total 4 3 2 2 6" xfId="32130"/>
    <cellStyle name="Total 4 3 2 3" xfId="32131"/>
    <cellStyle name="Total 4 3 2 3 2" xfId="32132"/>
    <cellStyle name="Total 4 3 2 3 2 2" xfId="32133"/>
    <cellStyle name="Total 4 3 2 3 2 3" xfId="32134"/>
    <cellStyle name="Total 4 3 2 3 2 4" xfId="32135"/>
    <cellStyle name="Total 4 3 2 3 2 5" xfId="32136"/>
    <cellStyle name="Total 4 3 2 3 3" xfId="32137"/>
    <cellStyle name="Total 4 3 2 3 4" xfId="32138"/>
    <cellStyle name="Total 4 3 2 3 5" xfId="32139"/>
    <cellStyle name="Total 4 3 2 3 6" xfId="32140"/>
    <cellStyle name="Total 4 3 2 4" xfId="32141"/>
    <cellStyle name="Total 4 3 2 4 2" xfId="32142"/>
    <cellStyle name="Total 4 3 2 4 2 2" xfId="32143"/>
    <cellStyle name="Total 4 3 2 4 2 3" xfId="32144"/>
    <cellStyle name="Total 4 3 2 4 2 4" xfId="32145"/>
    <cellStyle name="Total 4 3 2 4 2 5" xfId="32146"/>
    <cellStyle name="Total 4 3 2 4 3" xfId="32147"/>
    <cellStyle name="Total 4 3 2 4 4" xfId="32148"/>
    <cellStyle name="Total 4 3 2 4 5" xfId="32149"/>
    <cellStyle name="Total 4 3 2 4 6" xfId="32150"/>
    <cellStyle name="Total 4 3 2 5" xfId="32151"/>
    <cellStyle name="Total 4 3 2 5 2" xfId="32152"/>
    <cellStyle name="Total 4 3 2 5 2 2" xfId="32153"/>
    <cellStyle name="Total 4 3 2 5 2 3" xfId="32154"/>
    <cellStyle name="Total 4 3 2 5 2 4" xfId="32155"/>
    <cellStyle name="Total 4 3 2 5 2 5" xfId="32156"/>
    <cellStyle name="Total 4 3 2 5 3" xfId="32157"/>
    <cellStyle name="Total 4 3 2 5 4" xfId="32158"/>
    <cellStyle name="Total 4 3 2 5 5" xfId="32159"/>
    <cellStyle name="Total 4 3 2 5 6" xfId="32160"/>
    <cellStyle name="Total 4 3 2 6" xfId="32161"/>
    <cellStyle name="Total 4 3 2 6 2" xfId="32162"/>
    <cellStyle name="Total 4 3 2 6 3" xfId="32163"/>
    <cellStyle name="Total 4 3 2 6 4" xfId="32164"/>
    <cellStyle name="Total 4 3 2 6 5" xfId="32165"/>
    <cellStyle name="Total 4 3 2 7" xfId="32166"/>
    <cellStyle name="Total 4 3 2 8" xfId="32167"/>
    <cellStyle name="Total 4 3 2 9" xfId="32168"/>
    <cellStyle name="Total 4 3 3" xfId="32169"/>
    <cellStyle name="Total 4 3 3 2" xfId="32170"/>
    <cellStyle name="Total 4 3 3 2 2" xfId="32171"/>
    <cellStyle name="Total 4 3 3 2 3" xfId="32172"/>
    <cellStyle name="Total 4 3 3 2 4" xfId="32173"/>
    <cellStyle name="Total 4 3 3 2 5" xfId="32174"/>
    <cellStyle name="Total 4 3 3 3" xfId="32175"/>
    <cellStyle name="Total 4 3 3 4" xfId="32176"/>
    <cellStyle name="Total 4 3 3 5" xfId="32177"/>
    <cellStyle name="Total 4 3 3 6" xfId="32178"/>
    <cellStyle name="Total 4 3 4" xfId="32179"/>
    <cellStyle name="Total 4 3 4 2" xfId="32180"/>
    <cellStyle name="Total 4 3 4 2 2" xfId="32181"/>
    <cellStyle name="Total 4 3 4 2 3" xfId="32182"/>
    <cellStyle name="Total 4 3 4 2 4" xfId="32183"/>
    <cellStyle name="Total 4 3 4 2 5" xfId="32184"/>
    <cellStyle name="Total 4 3 4 3" xfId="32185"/>
    <cellStyle name="Total 4 3 4 4" xfId="32186"/>
    <cellStyle name="Total 4 3 4 5" xfId="32187"/>
    <cellStyle name="Total 4 3 4 6" xfId="32188"/>
    <cellStyle name="Total 4 3 5" xfId="32189"/>
    <cellStyle name="Total 4 3 5 2" xfId="32190"/>
    <cellStyle name="Total 4 3 5 2 2" xfId="32191"/>
    <cellStyle name="Total 4 3 5 2 3" xfId="32192"/>
    <cellStyle name="Total 4 3 5 2 4" xfId="32193"/>
    <cellStyle name="Total 4 3 5 2 5" xfId="32194"/>
    <cellStyle name="Total 4 3 5 3" xfId="32195"/>
    <cellStyle name="Total 4 3 5 4" xfId="32196"/>
    <cellStyle name="Total 4 3 5 5" xfId="32197"/>
    <cellStyle name="Total 4 3 5 6" xfId="32198"/>
    <cellStyle name="Total 4 3 6" xfId="32199"/>
    <cellStyle name="Total 4 3 6 2" xfId="32200"/>
    <cellStyle name="Total 4 3 6 2 2" xfId="32201"/>
    <cellStyle name="Total 4 3 6 2 3" xfId="32202"/>
    <cellStyle name="Total 4 3 6 2 4" xfId="32203"/>
    <cellStyle name="Total 4 3 6 2 5" xfId="32204"/>
    <cellStyle name="Total 4 3 6 3" xfId="32205"/>
    <cellStyle name="Total 4 3 6 4" xfId="32206"/>
    <cellStyle name="Total 4 3 6 5" xfId="32207"/>
    <cellStyle name="Total 4 3 6 6" xfId="32208"/>
    <cellStyle name="Total 4 3 7" xfId="32209"/>
    <cellStyle name="Total 4 3 7 2" xfId="32210"/>
    <cellStyle name="Total 4 3 7 3" xfId="32211"/>
    <cellStyle name="Total 4 3 7 4" xfId="32212"/>
    <cellStyle name="Total 4 3 7 5" xfId="32213"/>
    <cellStyle name="Total 4 3 8" xfId="32214"/>
    <cellStyle name="Total 4 3 9" xfId="32215"/>
    <cellStyle name="Total 4 4" xfId="32216"/>
    <cellStyle name="Total 4 4 10" xfId="32217"/>
    <cellStyle name="Total 4 4 11" xfId="32218"/>
    <cellStyle name="Total 4 4 12" xfId="32219"/>
    <cellStyle name="Total 4 4 2" xfId="32220"/>
    <cellStyle name="Total 4 4 2 10" xfId="32221"/>
    <cellStyle name="Total 4 4 2 2" xfId="32222"/>
    <cellStyle name="Total 4 4 2 2 2" xfId="32223"/>
    <cellStyle name="Total 4 4 2 2 2 2" xfId="32224"/>
    <cellStyle name="Total 4 4 2 2 2 3" xfId="32225"/>
    <cellStyle name="Total 4 4 2 2 2 4" xfId="32226"/>
    <cellStyle name="Total 4 4 2 2 2 5" xfId="32227"/>
    <cellStyle name="Total 4 4 2 2 3" xfId="32228"/>
    <cellStyle name="Total 4 4 2 2 4" xfId="32229"/>
    <cellStyle name="Total 4 4 2 2 5" xfId="32230"/>
    <cellStyle name="Total 4 4 2 2 6" xfId="32231"/>
    <cellStyle name="Total 4 4 2 3" xfId="32232"/>
    <cellStyle name="Total 4 4 2 3 2" xfId="32233"/>
    <cellStyle name="Total 4 4 2 3 2 2" xfId="32234"/>
    <cellStyle name="Total 4 4 2 3 2 3" xfId="32235"/>
    <cellStyle name="Total 4 4 2 3 2 4" xfId="32236"/>
    <cellStyle name="Total 4 4 2 3 2 5" xfId="32237"/>
    <cellStyle name="Total 4 4 2 3 3" xfId="32238"/>
    <cellStyle name="Total 4 4 2 3 4" xfId="32239"/>
    <cellStyle name="Total 4 4 2 3 5" xfId="32240"/>
    <cellStyle name="Total 4 4 2 3 6" xfId="32241"/>
    <cellStyle name="Total 4 4 2 4" xfId="32242"/>
    <cellStyle name="Total 4 4 2 4 2" xfId="32243"/>
    <cellStyle name="Total 4 4 2 4 2 2" xfId="32244"/>
    <cellStyle name="Total 4 4 2 4 2 3" xfId="32245"/>
    <cellStyle name="Total 4 4 2 4 2 4" xfId="32246"/>
    <cellStyle name="Total 4 4 2 4 2 5" xfId="32247"/>
    <cellStyle name="Total 4 4 2 4 3" xfId="32248"/>
    <cellStyle name="Total 4 4 2 4 4" xfId="32249"/>
    <cellStyle name="Total 4 4 2 4 5" xfId="32250"/>
    <cellStyle name="Total 4 4 2 4 6" xfId="32251"/>
    <cellStyle name="Total 4 4 2 5" xfId="32252"/>
    <cellStyle name="Total 4 4 2 5 2" xfId="32253"/>
    <cellStyle name="Total 4 4 2 5 2 2" xfId="32254"/>
    <cellStyle name="Total 4 4 2 5 2 3" xfId="32255"/>
    <cellStyle name="Total 4 4 2 5 2 4" xfId="32256"/>
    <cellStyle name="Total 4 4 2 5 2 5" xfId="32257"/>
    <cellStyle name="Total 4 4 2 5 3" xfId="32258"/>
    <cellStyle name="Total 4 4 2 5 4" xfId="32259"/>
    <cellStyle name="Total 4 4 2 5 5" xfId="32260"/>
    <cellStyle name="Total 4 4 2 5 6" xfId="32261"/>
    <cellStyle name="Total 4 4 2 6" xfId="32262"/>
    <cellStyle name="Total 4 4 2 6 2" xfId="32263"/>
    <cellStyle name="Total 4 4 2 6 3" xfId="32264"/>
    <cellStyle name="Total 4 4 2 6 4" xfId="32265"/>
    <cellStyle name="Total 4 4 2 6 5" xfId="32266"/>
    <cellStyle name="Total 4 4 2 7" xfId="32267"/>
    <cellStyle name="Total 4 4 2 8" xfId="32268"/>
    <cellStyle name="Total 4 4 2 9" xfId="32269"/>
    <cellStyle name="Total 4 4 3" xfId="32270"/>
    <cellStyle name="Total 4 4 3 10" xfId="32271"/>
    <cellStyle name="Total 4 4 3 2" xfId="32272"/>
    <cellStyle name="Total 4 4 3 2 2" xfId="32273"/>
    <cellStyle name="Total 4 4 3 2 2 2" xfId="32274"/>
    <cellStyle name="Total 4 4 3 2 2 3" xfId="32275"/>
    <cellStyle name="Total 4 4 3 2 2 4" xfId="32276"/>
    <cellStyle name="Total 4 4 3 2 2 5" xfId="32277"/>
    <cellStyle name="Total 4 4 3 2 3" xfId="32278"/>
    <cellStyle name="Total 4 4 3 2 4" xfId="32279"/>
    <cellStyle name="Total 4 4 3 2 5" xfId="32280"/>
    <cellStyle name="Total 4 4 3 2 6" xfId="32281"/>
    <cellStyle name="Total 4 4 3 3" xfId="32282"/>
    <cellStyle name="Total 4 4 3 3 2" xfId="32283"/>
    <cellStyle name="Total 4 4 3 3 2 2" xfId="32284"/>
    <cellStyle name="Total 4 4 3 3 2 3" xfId="32285"/>
    <cellStyle name="Total 4 4 3 3 2 4" xfId="32286"/>
    <cellStyle name="Total 4 4 3 3 2 5" xfId="32287"/>
    <cellStyle name="Total 4 4 3 3 3" xfId="32288"/>
    <cellStyle name="Total 4 4 3 3 4" xfId="32289"/>
    <cellStyle name="Total 4 4 3 3 5" xfId="32290"/>
    <cellStyle name="Total 4 4 3 3 6" xfId="32291"/>
    <cellStyle name="Total 4 4 3 4" xfId="32292"/>
    <cellStyle name="Total 4 4 3 4 2" xfId="32293"/>
    <cellStyle name="Total 4 4 3 4 2 2" xfId="32294"/>
    <cellStyle name="Total 4 4 3 4 2 3" xfId="32295"/>
    <cellStyle name="Total 4 4 3 4 2 4" xfId="32296"/>
    <cellStyle name="Total 4 4 3 4 2 5" xfId="32297"/>
    <cellStyle name="Total 4 4 3 4 3" xfId="32298"/>
    <cellStyle name="Total 4 4 3 4 4" xfId="32299"/>
    <cellStyle name="Total 4 4 3 4 5" xfId="32300"/>
    <cellStyle name="Total 4 4 3 4 6" xfId="32301"/>
    <cellStyle name="Total 4 4 3 5" xfId="32302"/>
    <cellStyle name="Total 4 4 3 5 2" xfId="32303"/>
    <cellStyle name="Total 4 4 3 5 2 2" xfId="32304"/>
    <cellStyle name="Total 4 4 3 5 2 3" xfId="32305"/>
    <cellStyle name="Total 4 4 3 5 2 4" xfId="32306"/>
    <cellStyle name="Total 4 4 3 5 2 5" xfId="32307"/>
    <cellStyle name="Total 4 4 3 5 3" xfId="32308"/>
    <cellStyle name="Total 4 4 3 5 4" xfId="32309"/>
    <cellStyle name="Total 4 4 3 5 5" xfId="32310"/>
    <cellStyle name="Total 4 4 3 5 6" xfId="32311"/>
    <cellStyle name="Total 4 4 3 6" xfId="32312"/>
    <cellStyle name="Total 4 4 3 6 2" xfId="32313"/>
    <cellStyle name="Total 4 4 3 6 3" xfId="32314"/>
    <cellStyle name="Total 4 4 3 6 4" xfId="32315"/>
    <cellStyle name="Total 4 4 3 6 5" xfId="32316"/>
    <cellStyle name="Total 4 4 3 7" xfId="32317"/>
    <cellStyle name="Total 4 4 3 8" xfId="32318"/>
    <cellStyle name="Total 4 4 3 9" xfId="32319"/>
    <cellStyle name="Total 4 4 4" xfId="32320"/>
    <cellStyle name="Total 4 4 4 2" xfId="32321"/>
    <cellStyle name="Total 4 4 4 2 2" xfId="32322"/>
    <cellStyle name="Total 4 4 4 2 3" xfId="32323"/>
    <cellStyle name="Total 4 4 4 2 4" xfId="32324"/>
    <cellStyle name="Total 4 4 4 2 5" xfId="32325"/>
    <cellStyle name="Total 4 4 4 3" xfId="32326"/>
    <cellStyle name="Total 4 4 4 4" xfId="32327"/>
    <cellStyle name="Total 4 4 4 5" xfId="32328"/>
    <cellStyle name="Total 4 4 4 6" xfId="32329"/>
    <cellStyle name="Total 4 4 5" xfId="32330"/>
    <cellStyle name="Total 4 4 5 2" xfId="32331"/>
    <cellStyle name="Total 4 4 5 2 2" xfId="32332"/>
    <cellStyle name="Total 4 4 5 2 3" xfId="32333"/>
    <cellStyle name="Total 4 4 5 2 4" xfId="32334"/>
    <cellStyle name="Total 4 4 5 2 5" xfId="32335"/>
    <cellStyle name="Total 4 4 5 3" xfId="32336"/>
    <cellStyle name="Total 4 4 5 4" xfId="32337"/>
    <cellStyle name="Total 4 4 5 5" xfId="32338"/>
    <cellStyle name="Total 4 4 5 6" xfId="32339"/>
    <cellStyle name="Total 4 4 6" xfId="32340"/>
    <cellStyle name="Total 4 4 6 2" xfId="32341"/>
    <cellStyle name="Total 4 4 6 2 2" xfId="32342"/>
    <cellStyle name="Total 4 4 6 2 3" xfId="32343"/>
    <cellStyle name="Total 4 4 6 2 4" xfId="32344"/>
    <cellStyle name="Total 4 4 6 2 5" xfId="32345"/>
    <cellStyle name="Total 4 4 6 3" xfId="32346"/>
    <cellStyle name="Total 4 4 6 4" xfId="32347"/>
    <cellStyle name="Total 4 4 6 5" xfId="32348"/>
    <cellStyle name="Total 4 4 6 6" xfId="32349"/>
    <cellStyle name="Total 4 4 7" xfId="32350"/>
    <cellStyle name="Total 4 4 7 2" xfId="32351"/>
    <cellStyle name="Total 4 4 7 2 2" xfId="32352"/>
    <cellStyle name="Total 4 4 7 2 3" xfId="32353"/>
    <cellStyle name="Total 4 4 7 2 4" xfId="32354"/>
    <cellStyle name="Total 4 4 7 2 5" xfId="32355"/>
    <cellStyle name="Total 4 4 7 3" xfId="32356"/>
    <cellStyle name="Total 4 4 7 4" xfId="32357"/>
    <cellStyle name="Total 4 4 7 5" xfId="32358"/>
    <cellStyle name="Total 4 4 7 6" xfId="32359"/>
    <cellStyle name="Total 4 4 8" xfId="32360"/>
    <cellStyle name="Total 4 4 8 2" xfId="32361"/>
    <cellStyle name="Total 4 4 8 3" xfId="32362"/>
    <cellStyle name="Total 4 4 8 4" xfId="32363"/>
    <cellStyle name="Total 4 4 8 5" xfId="32364"/>
    <cellStyle name="Total 4 4 9" xfId="32365"/>
    <cellStyle name="Total 4 5" xfId="32366"/>
    <cellStyle name="Total 4 5 10" xfId="32367"/>
    <cellStyle name="Total 4 5 11" xfId="32368"/>
    <cellStyle name="Total 4 5 12" xfId="32369"/>
    <cellStyle name="Total 4 5 2" xfId="32370"/>
    <cellStyle name="Total 4 5 2 10" xfId="32371"/>
    <cellStyle name="Total 4 5 2 2" xfId="32372"/>
    <cellStyle name="Total 4 5 2 2 2" xfId="32373"/>
    <cellStyle name="Total 4 5 2 2 2 2" xfId="32374"/>
    <cellStyle name="Total 4 5 2 2 2 3" xfId="32375"/>
    <cellStyle name="Total 4 5 2 2 2 4" xfId="32376"/>
    <cellStyle name="Total 4 5 2 2 2 5" xfId="32377"/>
    <cellStyle name="Total 4 5 2 2 3" xfId="32378"/>
    <cellStyle name="Total 4 5 2 2 4" xfId="32379"/>
    <cellStyle name="Total 4 5 2 2 5" xfId="32380"/>
    <cellStyle name="Total 4 5 2 2 6" xfId="32381"/>
    <cellStyle name="Total 4 5 2 3" xfId="32382"/>
    <cellStyle name="Total 4 5 2 3 2" xfId="32383"/>
    <cellStyle name="Total 4 5 2 3 2 2" xfId="32384"/>
    <cellStyle name="Total 4 5 2 3 2 3" xfId="32385"/>
    <cellStyle name="Total 4 5 2 3 2 4" xfId="32386"/>
    <cellStyle name="Total 4 5 2 3 2 5" xfId="32387"/>
    <cellStyle name="Total 4 5 2 3 3" xfId="32388"/>
    <cellStyle name="Total 4 5 2 3 4" xfId="32389"/>
    <cellStyle name="Total 4 5 2 3 5" xfId="32390"/>
    <cellStyle name="Total 4 5 2 3 6" xfId="32391"/>
    <cellStyle name="Total 4 5 2 4" xfId="32392"/>
    <cellStyle name="Total 4 5 2 4 2" xfId="32393"/>
    <cellStyle name="Total 4 5 2 4 2 2" xfId="32394"/>
    <cellStyle name="Total 4 5 2 4 2 3" xfId="32395"/>
    <cellStyle name="Total 4 5 2 4 2 4" xfId="32396"/>
    <cellStyle name="Total 4 5 2 4 2 5" xfId="32397"/>
    <cellStyle name="Total 4 5 2 4 3" xfId="32398"/>
    <cellStyle name="Total 4 5 2 4 4" xfId="32399"/>
    <cellStyle name="Total 4 5 2 4 5" xfId="32400"/>
    <cellStyle name="Total 4 5 2 4 6" xfId="32401"/>
    <cellStyle name="Total 4 5 2 5" xfId="32402"/>
    <cellStyle name="Total 4 5 2 5 2" xfId="32403"/>
    <cellStyle name="Total 4 5 2 5 2 2" xfId="32404"/>
    <cellStyle name="Total 4 5 2 5 2 3" xfId="32405"/>
    <cellStyle name="Total 4 5 2 5 2 4" xfId="32406"/>
    <cellStyle name="Total 4 5 2 5 2 5" xfId="32407"/>
    <cellStyle name="Total 4 5 2 5 3" xfId="32408"/>
    <cellStyle name="Total 4 5 2 5 4" xfId="32409"/>
    <cellStyle name="Total 4 5 2 5 5" xfId="32410"/>
    <cellStyle name="Total 4 5 2 5 6" xfId="32411"/>
    <cellStyle name="Total 4 5 2 6" xfId="32412"/>
    <cellStyle name="Total 4 5 2 6 2" xfId="32413"/>
    <cellStyle name="Total 4 5 2 6 3" xfId="32414"/>
    <cellStyle name="Total 4 5 2 6 4" xfId="32415"/>
    <cellStyle name="Total 4 5 2 6 5" xfId="32416"/>
    <cellStyle name="Total 4 5 2 7" xfId="32417"/>
    <cellStyle name="Total 4 5 2 8" xfId="32418"/>
    <cellStyle name="Total 4 5 2 9" xfId="32419"/>
    <cellStyle name="Total 4 5 3" xfId="32420"/>
    <cellStyle name="Total 4 5 3 10" xfId="32421"/>
    <cellStyle name="Total 4 5 3 2" xfId="32422"/>
    <cellStyle name="Total 4 5 3 2 2" xfId="32423"/>
    <cellStyle name="Total 4 5 3 2 2 2" xfId="32424"/>
    <cellStyle name="Total 4 5 3 2 2 3" xfId="32425"/>
    <cellStyle name="Total 4 5 3 2 2 4" xfId="32426"/>
    <cellStyle name="Total 4 5 3 2 2 5" xfId="32427"/>
    <cellStyle name="Total 4 5 3 2 3" xfId="32428"/>
    <cellStyle name="Total 4 5 3 2 4" xfId="32429"/>
    <cellStyle name="Total 4 5 3 2 5" xfId="32430"/>
    <cellStyle name="Total 4 5 3 2 6" xfId="32431"/>
    <cellStyle name="Total 4 5 3 3" xfId="32432"/>
    <cellStyle name="Total 4 5 3 3 2" xfId="32433"/>
    <cellStyle name="Total 4 5 3 3 2 2" xfId="32434"/>
    <cellStyle name="Total 4 5 3 3 2 3" xfId="32435"/>
    <cellStyle name="Total 4 5 3 3 2 4" xfId="32436"/>
    <cellStyle name="Total 4 5 3 3 2 5" xfId="32437"/>
    <cellStyle name="Total 4 5 3 3 3" xfId="32438"/>
    <cellStyle name="Total 4 5 3 3 4" xfId="32439"/>
    <cellStyle name="Total 4 5 3 3 5" xfId="32440"/>
    <cellStyle name="Total 4 5 3 3 6" xfId="32441"/>
    <cellStyle name="Total 4 5 3 4" xfId="32442"/>
    <cellStyle name="Total 4 5 3 4 2" xfId="32443"/>
    <cellStyle name="Total 4 5 3 4 2 2" xfId="32444"/>
    <cellStyle name="Total 4 5 3 4 2 3" xfId="32445"/>
    <cellStyle name="Total 4 5 3 4 2 4" xfId="32446"/>
    <cellStyle name="Total 4 5 3 4 2 5" xfId="32447"/>
    <cellStyle name="Total 4 5 3 4 3" xfId="32448"/>
    <cellStyle name="Total 4 5 3 4 4" xfId="32449"/>
    <cellStyle name="Total 4 5 3 4 5" xfId="32450"/>
    <cellStyle name="Total 4 5 3 4 6" xfId="32451"/>
    <cellStyle name="Total 4 5 3 5" xfId="32452"/>
    <cellStyle name="Total 4 5 3 5 2" xfId="32453"/>
    <cellStyle name="Total 4 5 3 5 2 2" xfId="32454"/>
    <cellStyle name="Total 4 5 3 5 2 3" xfId="32455"/>
    <cellStyle name="Total 4 5 3 5 2 4" xfId="32456"/>
    <cellStyle name="Total 4 5 3 5 2 5" xfId="32457"/>
    <cellStyle name="Total 4 5 3 5 3" xfId="32458"/>
    <cellStyle name="Total 4 5 3 5 4" xfId="32459"/>
    <cellStyle name="Total 4 5 3 5 5" xfId="32460"/>
    <cellStyle name="Total 4 5 3 5 6" xfId="32461"/>
    <cellStyle name="Total 4 5 3 6" xfId="32462"/>
    <cellStyle name="Total 4 5 3 6 2" xfId="32463"/>
    <cellStyle name="Total 4 5 3 6 3" xfId="32464"/>
    <cellStyle name="Total 4 5 3 6 4" xfId="32465"/>
    <cellStyle name="Total 4 5 3 6 5" xfId="32466"/>
    <cellStyle name="Total 4 5 3 7" xfId="32467"/>
    <cellStyle name="Total 4 5 3 8" xfId="32468"/>
    <cellStyle name="Total 4 5 3 9" xfId="32469"/>
    <cellStyle name="Total 4 5 4" xfId="32470"/>
    <cellStyle name="Total 4 5 4 2" xfId="32471"/>
    <cellStyle name="Total 4 5 4 2 2" xfId="32472"/>
    <cellStyle name="Total 4 5 4 2 3" xfId="32473"/>
    <cellStyle name="Total 4 5 4 2 4" xfId="32474"/>
    <cellStyle name="Total 4 5 4 2 5" xfId="32475"/>
    <cellStyle name="Total 4 5 4 3" xfId="32476"/>
    <cellStyle name="Total 4 5 4 4" xfId="32477"/>
    <cellStyle name="Total 4 5 4 5" xfId="32478"/>
    <cellStyle name="Total 4 5 4 6" xfId="32479"/>
    <cellStyle name="Total 4 5 5" xfId="32480"/>
    <cellStyle name="Total 4 5 5 2" xfId="32481"/>
    <cellStyle name="Total 4 5 5 2 2" xfId="32482"/>
    <cellStyle name="Total 4 5 5 2 3" xfId="32483"/>
    <cellStyle name="Total 4 5 5 2 4" xfId="32484"/>
    <cellStyle name="Total 4 5 5 2 5" xfId="32485"/>
    <cellStyle name="Total 4 5 5 3" xfId="32486"/>
    <cellStyle name="Total 4 5 5 4" xfId="32487"/>
    <cellStyle name="Total 4 5 5 5" xfId="32488"/>
    <cellStyle name="Total 4 5 5 6" xfId="32489"/>
    <cellStyle name="Total 4 5 6" xfId="32490"/>
    <cellStyle name="Total 4 5 6 2" xfId="32491"/>
    <cellStyle name="Total 4 5 6 2 2" xfId="32492"/>
    <cellStyle name="Total 4 5 6 2 3" xfId="32493"/>
    <cellStyle name="Total 4 5 6 2 4" xfId="32494"/>
    <cellStyle name="Total 4 5 6 2 5" xfId="32495"/>
    <cellStyle name="Total 4 5 6 3" xfId="32496"/>
    <cellStyle name="Total 4 5 6 4" xfId="32497"/>
    <cellStyle name="Total 4 5 6 5" xfId="32498"/>
    <cellStyle name="Total 4 5 6 6" xfId="32499"/>
    <cellStyle name="Total 4 5 7" xfId="32500"/>
    <cellStyle name="Total 4 5 7 2" xfId="32501"/>
    <cellStyle name="Total 4 5 7 2 2" xfId="32502"/>
    <cellStyle name="Total 4 5 7 2 3" xfId="32503"/>
    <cellStyle name="Total 4 5 7 2 4" xfId="32504"/>
    <cellStyle name="Total 4 5 7 2 5" xfId="32505"/>
    <cellStyle name="Total 4 5 7 3" xfId="32506"/>
    <cellStyle name="Total 4 5 7 4" xfId="32507"/>
    <cellStyle name="Total 4 5 7 5" xfId="32508"/>
    <cellStyle name="Total 4 5 7 6" xfId="32509"/>
    <cellStyle name="Total 4 5 8" xfId="32510"/>
    <cellStyle name="Total 4 5 8 2" xfId="32511"/>
    <cellStyle name="Total 4 5 8 3" xfId="32512"/>
    <cellStyle name="Total 4 5 8 4" xfId="32513"/>
    <cellStyle name="Total 4 5 8 5" xfId="32514"/>
    <cellStyle name="Total 4 5 9" xfId="32515"/>
    <cellStyle name="Total 4 6" xfId="32516"/>
    <cellStyle name="Total 4 6 10" xfId="32517"/>
    <cellStyle name="Total 4 6 11" xfId="32518"/>
    <cellStyle name="Total 4 6 12" xfId="32519"/>
    <cellStyle name="Total 4 6 2" xfId="32520"/>
    <cellStyle name="Total 4 6 2 10" xfId="32521"/>
    <cellStyle name="Total 4 6 2 2" xfId="32522"/>
    <cellStyle name="Total 4 6 2 2 2" xfId="32523"/>
    <cellStyle name="Total 4 6 2 2 2 2" xfId="32524"/>
    <cellStyle name="Total 4 6 2 2 2 3" xfId="32525"/>
    <cellStyle name="Total 4 6 2 2 2 4" xfId="32526"/>
    <cellStyle name="Total 4 6 2 2 2 5" xfId="32527"/>
    <cellStyle name="Total 4 6 2 2 3" xfId="32528"/>
    <cellStyle name="Total 4 6 2 2 4" xfId="32529"/>
    <cellStyle name="Total 4 6 2 2 5" xfId="32530"/>
    <cellStyle name="Total 4 6 2 2 6" xfId="32531"/>
    <cellStyle name="Total 4 6 2 3" xfId="32532"/>
    <cellStyle name="Total 4 6 2 3 2" xfId="32533"/>
    <cellStyle name="Total 4 6 2 3 2 2" xfId="32534"/>
    <cellStyle name="Total 4 6 2 3 2 3" xfId="32535"/>
    <cellStyle name="Total 4 6 2 3 2 4" xfId="32536"/>
    <cellStyle name="Total 4 6 2 3 2 5" xfId="32537"/>
    <cellStyle name="Total 4 6 2 3 3" xfId="32538"/>
    <cellStyle name="Total 4 6 2 3 4" xfId="32539"/>
    <cellStyle name="Total 4 6 2 3 5" xfId="32540"/>
    <cellStyle name="Total 4 6 2 3 6" xfId="32541"/>
    <cellStyle name="Total 4 6 2 4" xfId="32542"/>
    <cellStyle name="Total 4 6 2 4 2" xfId="32543"/>
    <cellStyle name="Total 4 6 2 4 2 2" xfId="32544"/>
    <cellStyle name="Total 4 6 2 4 2 3" xfId="32545"/>
    <cellStyle name="Total 4 6 2 4 2 4" xfId="32546"/>
    <cellStyle name="Total 4 6 2 4 2 5" xfId="32547"/>
    <cellStyle name="Total 4 6 2 4 3" xfId="32548"/>
    <cellStyle name="Total 4 6 2 4 4" xfId="32549"/>
    <cellStyle name="Total 4 6 2 4 5" xfId="32550"/>
    <cellStyle name="Total 4 6 2 4 6" xfId="32551"/>
    <cellStyle name="Total 4 6 2 5" xfId="32552"/>
    <cellStyle name="Total 4 6 2 5 2" xfId="32553"/>
    <cellStyle name="Total 4 6 2 5 2 2" xfId="32554"/>
    <cellStyle name="Total 4 6 2 5 2 3" xfId="32555"/>
    <cellStyle name="Total 4 6 2 5 2 4" xfId="32556"/>
    <cellStyle name="Total 4 6 2 5 2 5" xfId="32557"/>
    <cellStyle name="Total 4 6 2 5 3" xfId="32558"/>
    <cellStyle name="Total 4 6 2 5 4" xfId="32559"/>
    <cellStyle name="Total 4 6 2 5 5" xfId="32560"/>
    <cellStyle name="Total 4 6 2 5 6" xfId="32561"/>
    <cellStyle name="Total 4 6 2 6" xfId="32562"/>
    <cellStyle name="Total 4 6 2 6 2" xfId="32563"/>
    <cellStyle name="Total 4 6 2 6 3" xfId="32564"/>
    <cellStyle name="Total 4 6 2 6 4" xfId="32565"/>
    <cellStyle name="Total 4 6 2 6 5" xfId="32566"/>
    <cellStyle name="Total 4 6 2 7" xfId="32567"/>
    <cellStyle name="Total 4 6 2 8" xfId="32568"/>
    <cellStyle name="Total 4 6 2 9" xfId="32569"/>
    <cellStyle name="Total 4 6 3" xfId="32570"/>
    <cellStyle name="Total 4 6 3 10" xfId="32571"/>
    <cellStyle name="Total 4 6 3 2" xfId="32572"/>
    <cellStyle name="Total 4 6 3 2 2" xfId="32573"/>
    <cellStyle name="Total 4 6 3 2 2 2" xfId="32574"/>
    <cellStyle name="Total 4 6 3 2 2 3" xfId="32575"/>
    <cellStyle name="Total 4 6 3 2 2 4" xfId="32576"/>
    <cellStyle name="Total 4 6 3 2 2 5" xfId="32577"/>
    <cellStyle name="Total 4 6 3 2 3" xfId="32578"/>
    <cellStyle name="Total 4 6 3 2 4" xfId="32579"/>
    <cellStyle name="Total 4 6 3 2 5" xfId="32580"/>
    <cellStyle name="Total 4 6 3 2 6" xfId="32581"/>
    <cellStyle name="Total 4 6 3 3" xfId="32582"/>
    <cellStyle name="Total 4 6 3 3 2" xfId="32583"/>
    <cellStyle name="Total 4 6 3 3 2 2" xfId="32584"/>
    <cellStyle name="Total 4 6 3 3 2 3" xfId="32585"/>
    <cellStyle name="Total 4 6 3 3 2 4" xfId="32586"/>
    <cellStyle name="Total 4 6 3 3 2 5" xfId="32587"/>
    <cellStyle name="Total 4 6 3 3 3" xfId="32588"/>
    <cellStyle name="Total 4 6 3 3 4" xfId="32589"/>
    <cellStyle name="Total 4 6 3 3 5" xfId="32590"/>
    <cellStyle name="Total 4 6 3 3 6" xfId="32591"/>
    <cellStyle name="Total 4 6 3 4" xfId="32592"/>
    <cellStyle name="Total 4 6 3 4 2" xfId="32593"/>
    <cellStyle name="Total 4 6 3 4 2 2" xfId="32594"/>
    <cellStyle name="Total 4 6 3 4 2 3" xfId="32595"/>
    <cellStyle name="Total 4 6 3 4 2 4" xfId="32596"/>
    <cellStyle name="Total 4 6 3 4 2 5" xfId="32597"/>
    <cellStyle name="Total 4 6 3 4 3" xfId="32598"/>
    <cellStyle name="Total 4 6 3 4 4" xfId="32599"/>
    <cellStyle name="Total 4 6 3 4 5" xfId="32600"/>
    <cellStyle name="Total 4 6 3 4 6" xfId="32601"/>
    <cellStyle name="Total 4 6 3 5" xfId="32602"/>
    <cellStyle name="Total 4 6 3 5 2" xfId="32603"/>
    <cellStyle name="Total 4 6 3 5 2 2" xfId="32604"/>
    <cellStyle name="Total 4 6 3 5 2 3" xfId="32605"/>
    <cellStyle name="Total 4 6 3 5 2 4" xfId="32606"/>
    <cellStyle name="Total 4 6 3 5 2 5" xfId="32607"/>
    <cellStyle name="Total 4 6 3 5 3" xfId="32608"/>
    <cellStyle name="Total 4 6 3 5 4" xfId="32609"/>
    <cellStyle name="Total 4 6 3 5 5" xfId="32610"/>
    <cellStyle name="Total 4 6 3 5 6" xfId="32611"/>
    <cellStyle name="Total 4 6 3 6" xfId="32612"/>
    <cellStyle name="Total 4 6 3 6 2" xfId="32613"/>
    <cellStyle name="Total 4 6 3 6 3" xfId="32614"/>
    <cellStyle name="Total 4 6 3 6 4" xfId="32615"/>
    <cellStyle name="Total 4 6 3 6 5" xfId="32616"/>
    <cellStyle name="Total 4 6 3 7" xfId="32617"/>
    <cellStyle name="Total 4 6 3 8" xfId="32618"/>
    <cellStyle name="Total 4 6 3 9" xfId="32619"/>
    <cellStyle name="Total 4 6 4" xfId="32620"/>
    <cellStyle name="Total 4 6 4 2" xfId="32621"/>
    <cellStyle name="Total 4 6 4 2 2" xfId="32622"/>
    <cellStyle name="Total 4 6 4 2 3" xfId="32623"/>
    <cellStyle name="Total 4 6 4 2 4" xfId="32624"/>
    <cellStyle name="Total 4 6 4 2 5" xfId="32625"/>
    <cellStyle name="Total 4 6 4 3" xfId="32626"/>
    <cellStyle name="Total 4 6 4 4" xfId="32627"/>
    <cellStyle name="Total 4 6 4 5" xfId="32628"/>
    <cellStyle name="Total 4 6 4 6" xfId="32629"/>
    <cellStyle name="Total 4 6 5" xfId="32630"/>
    <cellStyle name="Total 4 6 5 2" xfId="32631"/>
    <cellStyle name="Total 4 6 5 2 2" xfId="32632"/>
    <cellStyle name="Total 4 6 5 2 3" xfId="32633"/>
    <cellStyle name="Total 4 6 5 2 4" xfId="32634"/>
    <cellStyle name="Total 4 6 5 2 5" xfId="32635"/>
    <cellStyle name="Total 4 6 5 3" xfId="32636"/>
    <cellStyle name="Total 4 6 5 4" xfId="32637"/>
    <cellStyle name="Total 4 6 5 5" xfId="32638"/>
    <cellStyle name="Total 4 6 5 6" xfId="32639"/>
    <cellStyle name="Total 4 6 6" xfId="32640"/>
    <cellStyle name="Total 4 6 6 2" xfId="32641"/>
    <cellStyle name="Total 4 6 6 2 2" xfId="32642"/>
    <cellStyle name="Total 4 6 6 2 3" xfId="32643"/>
    <cellStyle name="Total 4 6 6 2 4" xfId="32644"/>
    <cellStyle name="Total 4 6 6 2 5" xfId="32645"/>
    <cellStyle name="Total 4 6 6 3" xfId="32646"/>
    <cellStyle name="Total 4 6 6 4" xfId="32647"/>
    <cellStyle name="Total 4 6 6 5" xfId="32648"/>
    <cellStyle name="Total 4 6 6 6" xfId="32649"/>
    <cellStyle name="Total 4 6 7" xfId="32650"/>
    <cellStyle name="Total 4 6 7 2" xfId="32651"/>
    <cellStyle name="Total 4 6 7 2 2" xfId="32652"/>
    <cellStyle name="Total 4 6 7 2 3" xfId="32653"/>
    <cellStyle name="Total 4 6 7 2 4" xfId="32654"/>
    <cellStyle name="Total 4 6 7 2 5" xfId="32655"/>
    <cellStyle name="Total 4 6 7 3" xfId="32656"/>
    <cellStyle name="Total 4 6 7 4" xfId="32657"/>
    <cellStyle name="Total 4 6 7 5" xfId="32658"/>
    <cellStyle name="Total 4 6 7 6" xfId="32659"/>
    <cellStyle name="Total 4 6 8" xfId="32660"/>
    <cellStyle name="Total 4 6 8 2" xfId="32661"/>
    <cellStyle name="Total 4 6 8 3" xfId="32662"/>
    <cellStyle name="Total 4 6 8 4" xfId="32663"/>
    <cellStyle name="Total 4 6 8 5" xfId="32664"/>
    <cellStyle name="Total 4 6 9" xfId="32665"/>
    <cellStyle name="Total 4 7" xfId="32666"/>
    <cellStyle name="Total 4 7 10" xfId="32667"/>
    <cellStyle name="Total 4 7 11" xfId="32668"/>
    <cellStyle name="Total 4 7 12" xfId="32669"/>
    <cellStyle name="Total 4 7 2" xfId="32670"/>
    <cellStyle name="Total 4 7 2 10" xfId="32671"/>
    <cellStyle name="Total 4 7 2 2" xfId="32672"/>
    <cellStyle name="Total 4 7 2 2 2" xfId="32673"/>
    <cellStyle name="Total 4 7 2 2 2 2" xfId="32674"/>
    <cellStyle name="Total 4 7 2 2 2 3" xfId="32675"/>
    <cellStyle name="Total 4 7 2 2 2 4" xfId="32676"/>
    <cellStyle name="Total 4 7 2 2 2 5" xfId="32677"/>
    <cellStyle name="Total 4 7 2 2 3" xfId="32678"/>
    <cellStyle name="Total 4 7 2 2 4" xfId="32679"/>
    <cellStyle name="Total 4 7 2 2 5" xfId="32680"/>
    <cellStyle name="Total 4 7 2 2 6" xfId="32681"/>
    <cellStyle name="Total 4 7 2 3" xfId="32682"/>
    <cellStyle name="Total 4 7 2 3 2" xfId="32683"/>
    <cellStyle name="Total 4 7 2 3 2 2" xfId="32684"/>
    <cellStyle name="Total 4 7 2 3 2 3" xfId="32685"/>
    <cellStyle name="Total 4 7 2 3 2 4" xfId="32686"/>
    <cellStyle name="Total 4 7 2 3 2 5" xfId="32687"/>
    <cellStyle name="Total 4 7 2 3 3" xfId="32688"/>
    <cellStyle name="Total 4 7 2 3 4" xfId="32689"/>
    <cellStyle name="Total 4 7 2 3 5" xfId="32690"/>
    <cellStyle name="Total 4 7 2 3 6" xfId="32691"/>
    <cellStyle name="Total 4 7 2 4" xfId="32692"/>
    <cellStyle name="Total 4 7 2 4 2" xfId="32693"/>
    <cellStyle name="Total 4 7 2 4 2 2" xfId="32694"/>
    <cellStyle name="Total 4 7 2 4 2 3" xfId="32695"/>
    <cellStyle name="Total 4 7 2 4 2 4" xfId="32696"/>
    <cellStyle name="Total 4 7 2 4 2 5" xfId="32697"/>
    <cellStyle name="Total 4 7 2 4 3" xfId="32698"/>
    <cellStyle name="Total 4 7 2 4 4" xfId="32699"/>
    <cellStyle name="Total 4 7 2 4 5" xfId="32700"/>
    <cellStyle name="Total 4 7 2 4 6" xfId="32701"/>
    <cellStyle name="Total 4 7 2 5" xfId="32702"/>
    <cellStyle name="Total 4 7 2 5 2" xfId="32703"/>
    <cellStyle name="Total 4 7 2 5 2 2" xfId="32704"/>
    <cellStyle name="Total 4 7 2 5 2 3" xfId="32705"/>
    <cellStyle name="Total 4 7 2 5 2 4" xfId="32706"/>
    <cellStyle name="Total 4 7 2 5 2 5" xfId="32707"/>
    <cellStyle name="Total 4 7 2 5 3" xfId="32708"/>
    <cellStyle name="Total 4 7 2 5 4" xfId="32709"/>
    <cellStyle name="Total 4 7 2 5 5" xfId="32710"/>
    <cellStyle name="Total 4 7 2 5 6" xfId="32711"/>
    <cellStyle name="Total 4 7 2 6" xfId="32712"/>
    <cellStyle name="Total 4 7 2 6 2" xfId="32713"/>
    <cellStyle name="Total 4 7 2 6 3" xfId="32714"/>
    <cellStyle name="Total 4 7 2 6 4" xfId="32715"/>
    <cellStyle name="Total 4 7 2 6 5" xfId="32716"/>
    <cellStyle name="Total 4 7 2 7" xfId="32717"/>
    <cellStyle name="Total 4 7 2 8" xfId="32718"/>
    <cellStyle name="Total 4 7 2 9" xfId="32719"/>
    <cellStyle name="Total 4 7 3" xfId="32720"/>
    <cellStyle name="Total 4 7 3 10" xfId="32721"/>
    <cellStyle name="Total 4 7 3 2" xfId="32722"/>
    <cellStyle name="Total 4 7 3 2 2" xfId="32723"/>
    <cellStyle name="Total 4 7 3 2 2 2" xfId="32724"/>
    <cellStyle name="Total 4 7 3 2 2 3" xfId="32725"/>
    <cellStyle name="Total 4 7 3 2 2 4" xfId="32726"/>
    <cellStyle name="Total 4 7 3 2 2 5" xfId="32727"/>
    <cellStyle name="Total 4 7 3 2 3" xfId="32728"/>
    <cellStyle name="Total 4 7 3 2 4" xfId="32729"/>
    <cellStyle name="Total 4 7 3 2 5" xfId="32730"/>
    <cellStyle name="Total 4 7 3 2 6" xfId="32731"/>
    <cellStyle name="Total 4 7 3 3" xfId="32732"/>
    <cellStyle name="Total 4 7 3 3 2" xfId="32733"/>
    <cellStyle name="Total 4 7 3 3 2 2" xfId="32734"/>
    <cellStyle name="Total 4 7 3 3 2 3" xfId="32735"/>
    <cellStyle name="Total 4 7 3 3 2 4" xfId="32736"/>
    <cellStyle name="Total 4 7 3 3 2 5" xfId="32737"/>
    <cellStyle name="Total 4 7 3 3 3" xfId="32738"/>
    <cellStyle name="Total 4 7 3 3 4" xfId="32739"/>
    <cellStyle name="Total 4 7 3 3 5" xfId="32740"/>
    <cellStyle name="Total 4 7 3 3 6" xfId="32741"/>
    <cellStyle name="Total 4 7 3 4" xfId="32742"/>
    <cellStyle name="Total 4 7 3 4 2" xfId="32743"/>
    <cellStyle name="Total 4 7 3 4 2 2" xfId="32744"/>
    <cellStyle name="Total 4 7 3 4 2 3" xfId="32745"/>
    <cellStyle name="Total 4 7 3 4 2 4" xfId="32746"/>
    <cellStyle name="Total 4 7 3 4 2 5" xfId="32747"/>
    <cellStyle name="Total 4 7 3 4 3" xfId="32748"/>
    <cellStyle name="Total 4 7 3 4 4" xfId="32749"/>
    <cellStyle name="Total 4 7 3 4 5" xfId="32750"/>
    <cellStyle name="Total 4 7 3 4 6" xfId="32751"/>
    <cellStyle name="Total 4 7 3 5" xfId="32752"/>
    <cellStyle name="Total 4 7 3 5 2" xfId="32753"/>
    <cellStyle name="Total 4 7 3 5 2 2" xfId="32754"/>
    <cellStyle name="Total 4 7 3 5 2 3" xfId="32755"/>
    <cellStyle name="Total 4 7 3 5 2 4" xfId="32756"/>
    <cellStyle name="Total 4 7 3 5 2 5" xfId="32757"/>
    <cellStyle name="Total 4 7 3 5 3" xfId="32758"/>
    <cellStyle name="Total 4 7 3 5 4" xfId="32759"/>
    <cellStyle name="Total 4 7 3 5 5" xfId="32760"/>
    <cellStyle name="Total 4 7 3 5 6" xfId="32761"/>
    <cellStyle name="Total 4 7 3 6" xfId="32762"/>
    <cellStyle name="Total 4 7 3 6 2" xfId="32763"/>
    <cellStyle name="Total 4 7 3 6 3" xfId="32764"/>
    <cellStyle name="Total 4 7 3 6 4" xfId="32765"/>
    <cellStyle name="Total 4 7 3 6 5" xfId="32766"/>
    <cellStyle name="Total 4 7 3 7" xfId="32767"/>
    <cellStyle name="Total 4 7 3 8" xfId="32768"/>
    <cellStyle name="Total 4 7 3 9" xfId="32769"/>
    <cellStyle name="Total 4 7 4" xfId="32770"/>
    <cellStyle name="Total 4 7 4 2" xfId="32771"/>
    <cellStyle name="Total 4 7 4 2 2" xfId="32772"/>
    <cellStyle name="Total 4 7 4 2 3" xfId="32773"/>
    <cellStyle name="Total 4 7 4 2 4" xfId="32774"/>
    <cellStyle name="Total 4 7 4 2 5" xfId="32775"/>
    <cellStyle name="Total 4 7 4 3" xfId="32776"/>
    <cellStyle name="Total 4 7 4 4" xfId="32777"/>
    <cellStyle name="Total 4 7 4 5" xfId="32778"/>
    <cellStyle name="Total 4 7 4 6" xfId="32779"/>
    <cellStyle name="Total 4 7 5" xfId="32780"/>
    <cellStyle name="Total 4 7 5 2" xfId="32781"/>
    <cellStyle name="Total 4 7 5 2 2" xfId="32782"/>
    <cellStyle name="Total 4 7 5 2 3" xfId="32783"/>
    <cellStyle name="Total 4 7 5 2 4" xfId="32784"/>
    <cellStyle name="Total 4 7 5 2 5" xfId="32785"/>
    <cellStyle name="Total 4 7 5 3" xfId="32786"/>
    <cellStyle name="Total 4 7 5 4" xfId="32787"/>
    <cellStyle name="Total 4 7 5 5" xfId="32788"/>
    <cellStyle name="Total 4 7 5 6" xfId="32789"/>
    <cellStyle name="Total 4 7 6" xfId="32790"/>
    <cellStyle name="Total 4 7 6 2" xfId="32791"/>
    <cellStyle name="Total 4 7 6 2 2" xfId="32792"/>
    <cellStyle name="Total 4 7 6 2 3" xfId="32793"/>
    <cellStyle name="Total 4 7 6 2 4" xfId="32794"/>
    <cellStyle name="Total 4 7 6 2 5" xfId="32795"/>
    <cellStyle name="Total 4 7 6 3" xfId="32796"/>
    <cellStyle name="Total 4 7 6 4" xfId="32797"/>
    <cellStyle name="Total 4 7 6 5" xfId="32798"/>
    <cellStyle name="Total 4 7 6 6" xfId="32799"/>
    <cellStyle name="Total 4 7 7" xfId="32800"/>
    <cellStyle name="Total 4 7 7 2" xfId="32801"/>
    <cellStyle name="Total 4 7 7 2 2" xfId="32802"/>
    <cellStyle name="Total 4 7 7 2 3" xfId="32803"/>
    <cellStyle name="Total 4 7 7 2 4" xfId="32804"/>
    <cellStyle name="Total 4 7 7 2 5" xfId="32805"/>
    <cellStyle name="Total 4 7 7 3" xfId="32806"/>
    <cellStyle name="Total 4 7 7 4" xfId="32807"/>
    <cellStyle name="Total 4 7 7 5" xfId="32808"/>
    <cellStyle name="Total 4 7 7 6" xfId="32809"/>
    <cellStyle name="Total 4 7 8" xfId="32810"/>
    <cellStyle name="Total 4 7 8 2" xfId="32811"/>
    <cellStyle name="Total 4 7 8 3" xfId="32812"/>
    <cellStyle name="Total 4 7 8 4" xfId="32813"/>
    <cellStyle name="Total 4 7 8 5" xfId="32814"/>
    <cellStyle name="Total 4 7 9" xfId="32815"/>
    <cellStyle name="Total 4 8" xfId="32816"/>
    <cellStyle name="Total 4 8 10" xfId="32817"/>
    <cellStyle name="Total 4 8 11" xfId="32818"/>
    <cellStyle name="Total 4 8 12" xfId="32819"/>
    <cellStyle name="Total 4 8 2" xfId="32820"/>
    <cellStyle name="Total 4 8 2 10" xfId="32821"/>
    <cellStyle name="Total 4 8 2 2" xfId="32822"/>
    <cellStyle name="Total 4 8 2 2 2" xfId="32823"/>
    <cellStyle name="Total 4 8 2 2 2 2" xfId="32824"/>
    <cellStyle name="Total 4 8 2 2 2 3" xfId="32825"/>
    <cellStyle name="Total 4 8 2 2 2 4" xfId="32826"/>
    <cellStyle name="Total 4 8 2 2 2 5" xfId="32827"/>
    <cellStyle name="Total 4 8 2 2 3" xfId="32828"/>
    <cellStyle name="Total 4 8 2 2 4" xfId="32829"/>
    <cellStyle name="Total 4 8 2 2 5" xfId="32830"/>
    <cellStyle name="Total 4 8 2 2 6" xfId="32831"/>
    <cellStyle name="Total 4 8 2 3" xfId="32832"/>
    <cellStyle name="Total 4 8 2 3 2" xfId="32833"/>
    <cellStyle name="Total 4 8 2 3 2 2" xfId="32834"/>
    <cellStyle name="Total 4 8 2 3 2 3" xfId="32835"/>
    <cellStyle name="Total 4 8 2 3 2 4" xfId="32836"/>
    <cellStyle name="Total 4 8 2 3 2 5" xfId="32837"/>
    <cellStyle name="Total 4 8 2 3 3" xfId="32838"/>
    <cellStyle name="Total 4 8 2 3 4" xfId="32839"/>
    <cellStyle name="Total 4 8 2 3 5" xfId="32840"/>
    <cellStyle name="Total 4 8 2 3 6" xfId="32841"/>
    <cellStyle name="Total 4 8 2 4" xfId="32842"/>
    <cellStyle name="Total 4 8 2 4 2" xfId="32843"/>
    <cellStyle name="Total 4 8 2 4 2 2" xfId="32844"/>
    <cellStyle name="Total 4 8 2 4 2 3" xfId="32845"/>
    <cellStyle name="Total 4 8 2 4 2 4" xfId="32846"/>
    <cellStyle name="Total 4 8 2 4 2 5" xfId="32847"/>
    <cellStyle name="Total 4 8 2 4 3" xfId="32848"/>
    <cellStyle name="Total 4 8 2 4 4" xfId="32849"/>
    <cellStyle name="Total 4 8 2 4 5" xfId="32850"/>
    <cellStyle name="Total 4 8 2 4 6" xfId="32851"/>
    <cellStyle name="Total 4 8 2 5" xfId="32852"/>
    <cellStyle name="Total 4 8 2 5 2" xfId="32853"/>
    <cellStyle name="Total 4 8 2 5 2 2" xfId="32854"/>
    <cellStyle name="Total 4 8 2 5 2 3" xfId="32855"/>
    <cellStyle name="Total 4 8 2 5 2 4" xfId="32856"/>
    <cellStyle name="Total 4 8 2 5 2 5" xfId="32857"/>
    <cellStyle name="Total 4 8 2 5 3" xfId="32858"/>
    <cellStyle name="Total 4 8 2 5 4" xfId="32859"/>
    <cellStyle name="Total 4 8 2 5 5" xfId="32860"/>
    <cellStyle name="Total 4 8 2 5 6" xfId="32861"/>
    <cellStyle name="Total 4 8 2 6" xfId="32862"/>
    <cellStyle name="Total 4 8 2 6 2" xfId="32863"/>
    <cellStyle name="Total 4 8 2 6 3" xfId="32864"/>
    <cellStyle name="Total 4 8 2 6 4" xfId="32865"/>
    <cellStyle name="Total 4 8 2 6 5" xfId="32866"/>
    <cellStyle name="Total 4 8 2 7" xfId="32867"/>
    <cellStyle name="Total 4 8 2 8" xfId="32868"/>
    <cellStyle name="Total 4 8 2 9" xfId="32869"/>
    <cellStyle name="Total 4 8 3" xfId="32870"/>
    <cellStyle name="Total 4 8 3 10" xfId="32871"/>
    <cellStyle name="Total 4 8 3 2" xfId="32872"/>
    <cellStyle name="Total 4 8 3 2 2" xfId="32873"/>
    <cellStyle name="Total 4 8 3 2 2 2" xfId="32874"/>
    <cellStyle name="Total 4 8 3 2 2 3" xfId="32875"/>
    <cellStyle name="Total 4 8 3 2 2 4" xfId="32876"/>
    <cellStyle name="Total 4 8 3 2 2 5" xfId="32877"/>
    <cellStyle name="Total 4 8 3 2 3" xfId="32878"/>
    <cellStyle name="Total 4 8 3 2 4" xfId="32879"/>
    <cellStyle name="Total 4 8 3 2 5" xfId="32880"/>
    <cellStyle name="Total 4 8 3 2 6" xfId="32881"/>
    <cellStyle name="Total 4 8 3 3" xfId="32882"/>
    <cellStyle name="Total 4 8 3 3 2" xfId="32883"/>
    <cellStyle name="Total 4 8 3 3 2 2" xfId="32884"/>
    <cellStyle name="Total 4 8 3 3 2 3" xfId="32885"/>
    <cellStyle name="Total 4 8 3 3 2 4" xfId="32886"/>
    <cellStyle name="Total 4 8 3 3 2 5" xfId="32887"/>
    <cellStyle name="Total 4 8 3 3 3" xfId="32888"/>
    <cellStyle name="Total 4 8 3 3 4" xfId="32889"/>
    <cellStyle name="Total 4 8 3 3 5" xfId="32890"/>
    <cellStyle name="Total 4 8 3 3 6" xfId="32891"/>
    <cellStyle name="Total 4 8 3 4" xfId="32892"/>
    <cellStyle name="Total 4 8 3 4 2" xfId="32893"/>
    <cellStyle name="Total 4 8 3 4 2 2" xfId="32894"/>
    <cellStyle name="Total 4 8 3 4 2 3" xfId="32895"/>
    <cellStyle name="Total 4 8 3 4 2 4" xfId="32896"/>
    <cellStyle name="Total 4 8 3 4 2 5" xfId="32897"/>
    <cellStyle name="Total 4 8 3 4 3" xfId="32898"/>
    <cellStyle name="Total 4 8 3 4 4" xfId="32899"/>
    <cellStyle name="Total 4 8 3 4 5" xfId="32900"/>
    <cellStyle name="Total 4 8 3 4 6" xfId="32901"/>
    <cellStyle name="Total 4 8 3 5" xfId="32902"/>
    <cellStyle name="Total 4 8 3 5 2" xfId="32903"/>
    <cellStyle name="Total 4 8 3 5 2 2" xfId="32904"/>
    <cellStyle name="Total 4 8 3 5 2 3" xfId="32905"/>
    <cellStyle name="Total 4 8 3 5 2 4" xfId="32906"/>
    <cellStyle name="Total 4 8 3 5 2 5" xfId="32907"/>
    <cellStyle name="Total 4 8 3 5 3" xfId="32908"/>
    <cellStyle name="Total 4 8 3 5 4" xfId="32909"/>
    <cellStyle name="Total 4 8 3 5 5" xfId="32910"/>
    <cellStyle name="Total 4 8 3 5 6" xfId="32911"/>
    <cellStyle name="Total 4 8 3 6" xfId="32912"/>
    <cellStyle name="Total 4 8 3 6 2" xfId="32913"/>
    <cellStyle name="Total 4 8 3 6 3" xfId="32914"/>
    <cellStyle name="Total 4 8 3 6 4" xfId="32915"/>
    <cellStyle name="Total 4 8 3 6 5" xfId="32916"/>
    <cellStyle name="Total 4 8 3 7" xfId="32917"/>
    <cellStyle name="Total 4 8 3 8" xfId="32918"/>
    <cellStyle name="Total 4 8 3 9" xfId="32919"/>
    <cellStyle name="Total 4 8 4" xfId="32920"/>
    <cellStyle name="Total 4 8 4 2" xfId="32921"/>
    <cellStyle name="Total 4 8 4 2 2" xfId="32922"/>
    <cellStyle name="Total 4 8 4 2 3" xfId="32923"/>
    <cellStyle name="Total 4 8 4 2 4" xfId="32924"/>
    <cellStyle name="Total 4 8 4 2 5" xfId="32925"/>
    <cellStyle name="Total 4 8 4 3" xfId="32926"/>
    <cellStyle name="Total 4 8 4 4" xfId="32927"/>
    <cellStyle name="Total 4 8 4 5" xfId="32928"/>
    <cellStyle name="Total 4 8 4 6" xfId="32929"/>
    <cellStyle name="Total 4 8 5" xfId="32930"/>
    <cellStyle name="Total 4 8 5 2" xfId="32931"/>
    <cellStyle name="Total 4 8 5 2 2" xfId="32932"/>
    <cellStyle name="Total 4 8 5 2 3" xfId="32933"/>
    <cellStyle name="Total 4 8 5 2 4" xfId="32934"/>
    <cellStyle name="Total 4 8 5 2 5" xfId="32935"/>
    <cellStyle name="Total 4 8 5 3" xfId="32936"/>
    <cellStyle name="Total 4 8 5 4" xfId="32937"/>
    <cellStyle name="Total 4 8 5 5" xfId="32938"/>
    <cellStyle name="Total 4 8 5 6" xfId="32939"/>
    <cellStyle name="Total 4 8 6" xfId="32940"/>
    <cellStyle name="Total 4 8 6 2" xfId="32941"/>
    <cellStyle name="Total 4 8 6 2 2" xfId="32942"/>
    <cellStyle name="Total 4 8 6 2 3" xfId="32943"/>
    <cellStyle name="Total 4 8 6 2 4" xfId="32944"/>
    <cellStyle name="Total 4 8 6 2 5" xfId="32945"/>
    <cellStyle name="Total 4 8 6 3" xfId="32946"/>
    <cellStyle name="Total 4 8 6 4" xfId="32947"/>
    <cellStyle name="Total 4 8 6 5" xfId="32948"/>
    <cellStyle name="Total 4 8 6 6" xfId="32949"/>
    <cellStyle name="Total 4 8 7" xfId="32950"/>
    <cellStyle name="Total 4 8 7 2" xfId="32951"/>
    <cellStyle name="Total 4 8 7 2 2" xfId="32952"/>
    <cellStyle name="Total 4 8 7 2 3" xfId="32953"/>
    <cellStyle name="Total 4 8 7 2 4" xfId="32954"/>
    <cellStyle name="Total 4 8 7 2 5" xfId="32955"/>
    <cellStyle name="Total 4 8 7 3" xfId="32956"/>
    <cellStyle name="Total 4 8 7 4" xfId="32957"/>
    <cellStyle name="Total 4 8 7 5" xfId="32958"/>
    <cellStyle name="Total 4 8 7 6" xfId="32959"/>
    <cellStyle name="Total 4 8 8" xfId="32960"/>
    <cellStyle name="Total 4 8 8 2" xfId="32961"/>
    <cellStyle name="Total 4 8 8 3" xfId="32962"/>
    <cellStyle name="Total 4 8 8 4" xfId="32963"/>
    <cellStyle name="Total 4 8 8 5" xfId="32964"/>
    <cellStyle name="Total 4 8 9" xfId="32965"/>
    <cellStyle name="Total 4 9" xfId="32966"/>
    <cellStyle name="Total 40" xfId="5903"/>
    <cellStyle name="Total 40 2" xfId="10100"/>
    <cellStyle name="Total 41" xfId="5904"/>
    <cellStyle name="Total 41 2" xfId="10101"/>
    <cellStyle name="Total 42" xfId="5905"/>
    <cellStyle name="Total 42 2" xfId="10102"/>
    <cellStyle name="Total 43" xfId="5906"/>
    <cellStyle name="Total 43 2" xfId="10103"/>
    <cellStyle name="Total 44" xfId="5907"/>
    <cellStyle name="Total 44 2" xfId="10104"/>
    <cellStyle name="Total 45" xfId="5908"/>
    <cellStyle name="Total 45 2" xfId="10105"/>
    <cellStyle name="Total 46" xfId="5909"/>
    <cellStyle name="Total 46 2" xfId="10106"/>
    <cellStyle name="Total 47" xfId="5910"/>
    <cellStyle name="Total 47 2" xfId="10107"/>
    <cellStyle name="Total 48" xfId="5911"/>
    <cellStyle name="Total 48 2" xfId="6733"/>
    <cellStyle name="Total 48 2 2" xfId="11250"/>
    <cellStyle name="Total 48 3" xfId="6725"/>
    <cellStyle name="Total 48 3 2" xfId="11242"/>
    <cellStyle name="Total 48 4" xfId="6486"/>
    <cellStyle name="Total 48 4 2" xfId="11003"/>
    <cellStyle name="Total 48 5" xfId="6983"/>
    <cellStyle name="Total 48 5 2" xfId="11500"/>
    <cellStyle name="Total 48 6" xfId="7000"/>
    <cellStyle name="Total 48 6 2" xfId="11517"/>
    <cellStyle name="Total 48 7" xfId="7008"/>
    <cellStyle name="Total 48 7 2" xfId="11525"/>
    <cellStyle name="Total 48 8" xfId="10108"/>
    <cellStyle name="Total 48 9" xfId="10505"/>
    <cellStyle name="Total 49" xfId="5912"/>
    <cellStyle name="Total 49 2" xfId="6734"/>
    <cellStyle name="Total 49 2 2" xfId="11251"/>
    <cellStyle name="Total 49 3" xfId="6726"/>
    <cellStyle name="Total 49 3 2" xfId="11243"/>
    <cellStyle name="Total 49 4" xfId="6487"/>
    <cellStyle name="Total 49 4 2" xfId="11004"/>
    <cellStyle name="Total 49 5" xfId="6984"/>
    <cellStyle name="Total 49 5 2" xfId="11501"/>
    <cellStyle name="Total 49 6" xfId="6999"/>
    <cellStyle name="Total 49 6 2" xfId="11516"/>
    <cellStyle name="Total 49 7" xfId="7007"/>
    <cellStyle name="Total 49 7 2" xfId="11524"/>
    <cellStyle name="Total 49 8" xfId="10109"/>
    <cellStyle name="Total 49 9" xfId="10506"/>
    <cellStyle name="Total 5" xfId="5913"/>
    <cellStyle name="Total 5 2" xfId="10110"/>
    <cellStyle name="Total 50" xfId="5914"/>
    <cellStyle name="Total 50 2" xfId="6735"/>
    <cellStyle name="Total 50 2 2" xfId="11252"/>
    <cellStyle name="Total 50 3" xfId="6727"/>
    <cellStyle name="Total 50 3 2" xfId="11244"/>
    <cellStyle name="Total 50 4" xfId="6488"/>
    <cellStyle name="Total 50 4 2" xfId="11005"/>
    <cellStyle name="Total 50 5" xfId="6985"/>
    <cellStyle name="Total 50 5 2" xfId="11502"/>
    <cellStyle name="Total 50 6" xfId="6998"/>
    <cellStyle name="Total 50 6 2" xfId="11515"/>
    <cellStyle name="Total 50 7" xfId="7006"/>
    <cellStyle name="Total 50 7 2" xfId="11523"/>
    <cellStyle name="Total 50 8" xfId="10111"/>
    <cellStyle name="Total 50 9" xfId="10507"/>
    <cellStyle name="Total 51" xfId="5915"/>
    <cellStyle name="Total 51 2" xfId="6736"/>
    <cellStyle name="Total 51 2 2" xfId="11253"/>
    <cellStyle name="Total 51 3" xfId="6728"/>
    <cellStyle name="Total 51 3 2" xfId="11245"/>
    <cellStyle name="Total 51 4" xfId="6489"/>
    <cellStyle name="Total 51 4 2" xfId="11006"/>
    <cellStyle name="Total 51 5" xfId="6986"/>
    <cellStyle name="Total 51 5 2" xfId="11503"/>
    <cellStyle name="Total 51 6" xfId="6997"/>
    <cellStyle name="Total 51 6 2" xfId="11514"/>
    <cellStyle name="Total 51 7" xfId="7005"/>
    <cellStyle name="Total 51 7 2" xfId="11522"/>
    <cellStyle name="Total 51 8" xfId="10112"/>
    <cellStyle name="Total 51 9" xfId="10508"/>
    <cellStyle name="Total 52" xfId="5916"/>
    <cellStyle name="Total 52 2" xfId="6737"/>
    <cellStyle name="Total 52 2 2" xfId="11254"/>
    <cellStyle name="Total 52 3" xfId="6729"/>
    <cellStyle name="Total 52 3 2" xfId="11246"/>
    <cellStyle name="Total 52 4" xfId="6490"/>
    <cellStyle name="Total 52 4 2" xfId="11007"/>
    <cellStyle name="Total 52 5" xfId="6987"/>
    <cellStyle name="Total 52 5 2" xfId="11504"/>
    <cellStyle name="Total 52 6" xfId="6996"/>
    <cellStyle name="Total 52 6 2" xfId="11513"/>
    <cellStyle name="Total 52 7" xfId="7004"/>
    <cellStyle name="Total 52 7 2" xfId="11521"/>
    <cellStyle name="Total 52 8" xfId="10113"/>
    <cellStyle name="Total 52 9" xfId="10509"/>
    <cellStyle name="Total 53" xfId="5917"/>
    <cellStyle name="Total 53 2" xfId="6738"/>
    <cellStyle name="Total 53 2 2" xfId="11255"/>
    <cellStyle name="Total 53 3" xfId="6730"/>
    <cellStyle name="Total 53 3 2" xfId="11247"/>
    <cellStyle name="Total 53 4" xfId="6498"/>
    <cellStyle name="Total 53 4 2" xfId="11015"/>
    <cellStyle name="Total 53 5" xfId="6988"/>
    <cellStyle name="Total 53 5 2" xfId="11505"/>
    <cellStyle name="Total 53 6" xfId="6995"/>
    <cellStyle name="Total 53 6 2" xfId="11512"/>
    <cellStyle name="Total 53 7" xfId="7003"/>
    <cellStyle name="Total 53 7 2" xfId="11520"/>
    <cellStyle name="Total 53 8" xfId="10114"/>
    <cellStyle name="Total 53 9" xfId="10510"/>
    <cellStyle name="Total 54" xfId="5918"/>
    <cellStyle name="Total 54 2" xfId="6739"/>
    <cellStyle name="Total 54 2 2" xfId="11256"/>
    <cellStyle name="Total 54 3" xfId="6731"/>
    <cellStyle name="Total 54 3 2" xfId="11248"/>
    <cellStyle name="Total 54 4" xfId="6500"/>
    <cellStyle name="Total 54 4 2" xfId="11017"/>
    <cellStyle name="Total 54 5" xfId="6989"/>
    <cellStyle name="Total 54 5 2" xfId="11506"/>
    <cellStyle name="Total 54 6" xfId="6994"/>
    <cellStyle name="Total 54 6 2" xfId="11511"/>
    <cellStyle name="Total 54 7" xfId="7002"/>
    <cellStyle name="Total 54 7 2" xfId="11519"/>
    <cellStyle name="Total 54 8" xfId="10115"/>
    <cellStyle name="Total 54 9" xfId="10511"/>
    <cellStyle name="Total 55" xfId="5919"/>
    <cellStyle name="Total 55 2" xfId="6740"/>
    <cellStyle name="Total 55 2 2" xfId="11257"/>
    <cellStyle name="Total 55 3" xfId="6732"/>
    <cellStyle name="Total 55 3 2" xfId="11249"/>
    <cellStyle name="Total 55 4" xfId="6501"/>
    <cellStyle name="Total 55 4 2" xfId="11018"/>
    <cellStyle name="Total 55 5" xfId="6990"/>
    <cellStyle name="Total 55 5 2" xfId="11507"/>
    <cellStyle name="Total 55 6" xfId="6993"/>
    <cellStyle name="Total 55 6 2" xfId="11510"/>
    <cellStyle name="Total 55 7" xfId="7001"/>
    <cellStyle name="Total 55 7 2" xfId="11518"/>
    <cellStyle name="Total 55 8" xfId="10116"/>
    <cellStyle name="Total 55 9" xfId="10512"/>
    <cellStyle name="Total 56" xfId="9101"/>
    <cellStyle name="Total 57" xfId="9102"/>
    <cellStyle name="Total 58" xfId="9103"/>
    <cellStyle name="Total 59" xfId="9104"/>
    <cellStyle name="Total 6" xfId="5920"/>
    <cellStyle name="Total 6 2" xfId="9105"/>
    <cellStyle name="Total 6 3" xfId="9106"/>
    <cellStyle name="Total 60" xfId="9107"/>
    <cellStyle name="Total 61" xfId="9108"/>
    <cellStyle name="Total 62" xfId="9109"/>
    <cellStyle name="Total 63" xfId="9110"/>
    <cellStyle name="Total 7" xfId="5921"/>
    <cellStyle name="Total 7 2" xfId="9111"/>
    <cellStyle name="Total 7 3" xfId="9112"/>
    <cellStyle name="Total 8" xfId="5922"/>
    <cellStyle name="Total 8 2" xfId="9113"/>
    <cellStyle name="Total 8 3" xfId="9114"/>
    <cellStyle name="Total 9" xfId="5923"/>
    <cellStyle name="Total 9 2" xfId="9115"/>
    <cellStyle name="Total 9 3" xfId="9116"/>
    <cellStyle name="Type1" xfId="32967"/>
    <cellStyle name="Type2" xfId="32968"/>
    <cellStyle name="Währung [0]_Übersichtstabelle_FM_24082001bu inc. EC" xfId="32969"/>
    <cellStyle name="Währung_Übersichtstabelle_FM_24082001bu inc. EC" xfId="32970"/>
    <cellStyle name="Warning" xfId="32971"/>
    <cellStyle name="Warning Text 10" xfId="5924"/>
    <cellStyle name="Warning Text 10 2" xfId="9117"/>
    <cellStyle name="Warning Text 10 3" xfId="9118"/>
    <cellStyle name="Warning Text 11" xfId="5925"/>
    <cellStyle name="Warning Text 11 2" xfId="9119"/>
    <cellStyle name="Warning Text 11 3" xfId="9120"/>
    <cellStyle name="Warning Text 12" xfId="5926"/>
    <cellStyle name="Warning Text 12 2" xfId="9121"/>
    <cellStyle name="Warning Text 12 3" xfId="9122"/>
    <cellStyle name="Warning Text 13" xfId="5927"/>
    <cellStyle name="Warning Text 13 2" xfId="9123"/>
    <cellStyle name="Warning Text 13 3" xfId="9124"/>
    <cellStyle name="Warning Text 14" xfId="5928"/>
    <cellStyle name="Warning Text 14 2" xfId="9125"/>
    <cellStyle name="Warning Text 14 3" xfId="9126"/>
    <cellStyle name="Warning Text 15" xfId="5929"/>
    <cellStyle name="Warning Text 15 2" xfId="9127"/>
    <cellStyle name="Warning Text 15 3" xfId="9128"/>
    <cellStyle name="Warning Text 16" xfId="5930"/>
    <cellStyle name="Warning Text 16 2" xfId="9129"/>
    <cellStyle name="Warning Text 16 3" xfId="9130"/>
    <cellStyle name="Warning Text 17" xfId="5931"/>
    <cellStyle name="Warning Text 17 2" xfId="9131"/>
    <cellStyle name="Warning Text 17 3" xfId="9132"/>
    <cellStyle name="Warning Text 18" xfId="5932"/>
    <cellStyle name="Warning Text 18 2" xfId="9133"/>
    <cellStyle name="Warning Text 18 3" xfId="9134"/>
    <cellStyle name="Warning Text 19" xfId="5933"/>
    <cellStyle name="Warning Text 19 2" xfId="9135"/>
    <cellStyle name="Warning Text 19 3" xfId="9136"/>
    <cellStyle name="Warning Text 2" xfId="1001"/>
    <cellStyle name="Warning Text 2 2" xfId="5935"/>
    <cellStyle name="Warning Text 2 2 2" xfId="5936"/>
    <cellStyle name="Warning Text 2 2 2 2" xfId="9137"/>
    <cellStyle name="Warning Text 2 2 2 3" xfId="9138"/>
    <cellStyle name="Warning Text 2 2 3" xfId="9139"/>
    <cellStyle name="Warning Text 2 2 4" xfId="9140"/>
    <cellStyle name="Warning Text 2 3" xfId="5934"/>
    <cellStyle name="Warning Text 2 3 2" xfId="10117"/>
    <cellStyle name="Warning Text 2 4" xfId="9141"/>
    <cellStyle name="Warning Text 20" xfId="5937"/>
    <cellStyle name="Warning Text 20 2" xfId="9142"/>
    <cellStyle name="Warning Text 20 3" xfId="9143"/>
    <cellStyle name="Warning Text 21" xfId="5938"/>
    <cellStyle name="Warning Text 21 2" xfId="9144"/>
    <cellStyle name="Warning Text 21 3" xfId="9145"/>
    <cellStyle name="Warning Text 22" xfId="5939"/>
    <cellStyle name="Warning Text 22 2" xfId="9146"/>
    <cellStyle name="Warning Text 22 3" xfId="9147"/>
    <cellStyle name="Warning Text 23" xfId="5940"/>
    <cellStyle name="Warning Text 23 2" xfId="9148"/>
    <cellStyle name="Warning Text 23 3" xfId="9149"/>
    <cellStyle name="Warning Text 24" xfId="5941"/>
    <cellStyle name="Warning Text 24 2" xfId="9150"/>
    <cellStyle name="Warning Text 24 3" xfId="9151"/>
    <cellStyle name="Warning Text 25" xfId="5942"/>
    <cellStyle name="Warning Text 25 2" xfId="9152"/>
    <cellStyle name="Warning Text 25 3" xfId="9153"/>
    <cellStyle name="Warning Text 26" xfId="5943"/>
    <cellStyle name="Warning Text 26 2" xfId="9154"/>
    <cellStyle name="Warning Text 26 3" xfId="9155"/>
    <cellStyle name="Warning Text 27" xfId="5944"/>
    <cellStyle name="Warning Text 27 2" xfId="9156"/>
    <cellStyle name="Warning Text 27 3" xfId="9157"/>
    <cellStyle name="Warning Text 28" xfId="5945"/>
    <cellStyle name="Warning Text 28 2" xfId="9158"/>
    <cellStyle name="Warning Text 28 3" xfId="9159"/>
    <cellStyle name="Warning Text 29" xfId="5946"/>
    <cellStyle name="Warning Text 29 2" xfId="9160"/>
    <cellStyle name="Warning Text 29 3" xfId="9161"/>
    <cellStyle name="Warning Text 3" xfId="5947"/>
    <cellStyle name="Warning Text 3 2" xfId="9162"/>
    <cellStyle name="Warning Text 3 3" xfId="9163"/>
    <cellStyle name="Warning Text 30" xfId="5948"/>
    <cellStyle name="Warning Text 30 2" xfId="9164"/>
    <cellStyle name="Warning Text 30 3" xfId="9165"/>
    <cellStyle name="Warning Text 31" xfId="5949"/>
    <cellStyle name="Warning Text 31 2" xfId="9166"/>
    <cellStyle name="Warning Text 31 3" xfId="9167"/>
    <cellStyle name="Warning Text 32" xfId="5950"/>
    <cellStyle name="Warning Text 32 2" xfId="9168"/>
    <cellStyle name="Warning Text 32 3" xfId="9169"/>
    <cellStyle name="Warning Text 33" xfId="5951"/>
    <cellStyle name="Warning Text 33 2" xfId="9170"/>
    <cellStyle name="Warning Text 33 3" xfId="9171"/>
    <cellStyle name="Warning Text 34" xfId="5952"/>
    <cellStyle name="Warning Text 34 2" xfId="9172"/>
    <cellStyle name="Warning Text 34 3" xfId="9173"/>
    <cellStyle name="Warning Text 35" xfId="5953"/>
    <cellStyle name="Warning Text 35 2" xfId="9174"/>
    <cellStyle name="Warning Text 35 3" xfId="9175"/>
    <cellStyle name="Warning Text 36" xfId="5954"/>
    <cellStyle name="Warning Text 36 2" xfId="9176"/>
    <cellStyle name="Warning Text 36 3" xfId="9177"/>
    <cellStyle name="Warning Text 37" xfId="5955"/>
    <cellStyle name="Warning Text 37 2" xfId="9178"/>
    <cellStyle name="Warning Text 37 3" xfId="9179"/>
    <cellStyle name="Warning Text 38" xfId="5956"/>
    <cellStyle name="Warning Text 38 2" xfId="9180"/>
    <cellStyle name="Warning Text 38 3" xfId="9181"/>
    <cellStyle name="Warning Text 39" xfId="5957"/>
    <cellStyle name="Warning Text 39 2" xfId="9182"/>
    <cellStyle name="Warning Text 39 3" xfId="9183"/>
    <cellStyle name="Warning Text 4" xfId="5958"/>
    <cellStyle name="Warning Text 4 2" xfId="9184"/>
    <cellStyle name="Warning Text 4 3" xfId="9185"/>
    <cellStyle name="Warning Text 40" xfId="5959"/>
    <cellStyle name="Warning Text 40 2" xfId="9186"/>
    <cellStyle name="Warning Text 40 3" xfId="9187"/>
    <cellStyle name="Warning Text 41" xfId="5960"/>
    <cellStyle name="Warning Text 41 2" xfId="9188"/>
    <cellStyle name="Warning Text 41 3" xfId="9189"/>
    <cellStyle name="Warning Text 42" xfId="5961"/>
    <cellStyle name="Warning Text 42 2" xfId="9190"/>
    <cellStyle name="Warning Text 42 3" xfId="9191"/>
    <cellStyle name="Warning Text 43" xfId="5962"/>
    <cellStyle name="Warning Text 43 2" xfId="9192"/>
    <cellStyle name="Warning Text 43 3" xfId="9193"/>
    <cellStyle name="Warning Text 44" xfId="5963"/>
    <cellStyle name="Warning Text 44 2" xfId="9194"/>
    <cellStyle name="Warning Text 44 3" xfId="9195"/>
    <cellStyle name="Warning Text 45" xfId="5964"/>
    <cellStyle name="Warning Text 45 2" xfId="9196"/>
    <cellStyle name="Warning Text 45 3" xfId="9197"/>
    <cellStyle name="Warning Text 46" xfId="5965"/>
    <cellStyle name="Warning Text 46 2" xfId="9198"/>
    <cellStyle name="Warning Text 46 3" xfId="9199"/>
    <cellStyle name="Warning Text 47" xfId="5966"/>
    <cellStyle name="Warning Text 47 2" xfId="9200"/>
    <cellStyle name="Warning Text 47 3" xfId="9201"/>
    <cellStyle name="Warning Text 48" xfId="5967"/>
    <cellStyle name="Warning Text 48 2" xfId="9202"/>
    <cellStyle name="Warning Text 48 3" xfId="9203"/>
    <cellStyle name="Warning Text 49" xfId="5968"/>
    <cellStyle name="Warning Text 49 2" xfId="9204"/>
    <cellStyle name="Warning Text 49 3" xfId="9205"/>
    <cellStyle name="Warning Text 5" xfId="5969"/>
    <cellStyle name="Warning Text 5 2" xfId="9206"/>
    <cellStyle name="Warning Text 5 3" xfId="9207"/>
    <cellStyle name="Warning Text 50" xfId="5970"/>
    <cellStyle name="Warning Text 50 2" xfId="9208"/>
    <cellStyle name="Warning Text 50 3" xfId="9209"/>
    <cellStyle name="Warning Text 51" xfId="5971"/>
    <cellStyle name="Warning Text 51 2" xfId="9210"/>
    <cellStyle name="Warning Text 51 3" xfId="9211"/>
    <cellStyle name="Warning Text 52" xfId="5972"/>
    <cellStyle name="Warning Text 52 2" xfId="9212"/>
    <cellStyle name="Warning Text 52 3" xfId="9213"/>
    <cellStyle name="Warning Text 53" xfId="5973"/>
    <cellStyle name="Warning Text 53 2" xfId="9214"/>
    <cellStyle name="Warning Text 53 3" xfId="9215"/>
    <cellStyle name="Warning Text 54" xfId="5974"/>
    <cellStyle name="Warning Text 54 2" xfId="9216"/>
    <cellStyle name="Warning Text 54 3" xfId="9217"/>
    <cellStyle name="Warning Text 55" xfId="5975"/>
    <cellStyle name="Warning Text 55 2" xfId="9218"/>
    <cellStyle name="Warning Text 55 3" xfId="9219"/>
    <cellStyle name="Warning Text 56" xfId="9220"/>
    <cellStyle name="Warning Text 57" xfId="9221"/>
    <cellStyle name="Warning Text 58" xfId="9222"/>
    <cellStyle name="Warning Text 59" xfId="9223"/>
    <cellStyle name="Warning Text 6" xfId="5976"/>
    <cellStyle name="Warning Text 6 2" xfId="9224"/>
    <cellStyle name="Warning Text 6 3" xfId="9225"/>
    <cellStyle name="Warning Text 60" xfId="9226"/>
    <cellStyle name="Warning Text 61" xfId="9227"/>
    <cellStyle name="Warning Text 62" xfId="9228"/>
    <cellStyle name="Warning Text 63" xfId="9229"/>
    <cellStyle name="Warning Text 7" xfId="5977"/>
    <cellStyle name="Warning Text 7 2" xfId="9230"/>
    <cellStyle name="Warning Text 7 3" xfId="9231"/>
    <cellStyle name="Warning Text 8" xfId="5978"/>
    <cellStyle name="Warning Text 8 2" xfId="9232"/>
    <cellStyle name="Warning Text 8 3" xfId="9233"/>
    <cellStyle name="Warning Text 9" xfId="5979"/>
    <cellStyle name="Warning Text 9 2" xfId="9234"/>
    <cellStyle name="Warning Text 9 3" xfId="9235"/>
    <cellStyle name="year" xfId="3297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314280875002612"/>
          <c:y val="4.0459003735781006E-2"/>
          <c:w val="0.86086128620273106"/>
          <c:h val="0.85109316061584206"/>
        </c:manualLayout>
      </c:layout>
      <c:scatterChart>
        <c:scatterStyle val="smoothMarker"/>
        <c:varyColors val="0"/>
        <c:ser>
          <c:idx val="1"/>
          <c:order val="0"/>
          <c:tx>
            <c:strRef>
              <c:f>'Figure 17'!$G$30</c:f>
              <c:strCache>
                <c:ptCount val="1"/>
                <c:pt idx="0">
                  <c:v>NSS</c:v>
                </c:pt>
              </c:strCache>
            </c:strRef>
          </c:tx>
          <c:marker>
            <c:symbol val="none"/>
          </c:marker>
          <c:xVal>
            <c:numRef>
              <c:f>'Figure 17'!$B$31:$B$212</c:f>
              <c:numCache>
                <c:formatCode>0.00</c:formatCode>
                <c:ptCount val="182"/>
                <c:pt idx="0">
                  <c:v>1.46</c:v>
                </c:pt>
                <c:pt idx="1">
                  <c:v>1.53</c:v>
                </c:pt>
                <c:pt idx="2">
                  <c:v>1.5342465753424657</c:v>
                </c:pt>
                <c:pt idx="3">
                  <c:v>1.5397260273972602</c:v>
                </c:pt>
                <c:pt idx="4">
                  <c:v>1.5452054794520549</c:v>
                </c:pt>
                <c:pt idx="5">
                  <c:v>1.6080000000000001</c:v>
                </c:pt>
                <c:pt idx="6">
                  <c:v>1.6164383561643836</c:v>
                </c:pt>
                <c:pt idx="7">
                  <c:v>1.6191780821917807</c:v>
                </c:pt>
                <c:pt idx="8">
                  <c:v>1.627</c:v>
                </c:pt>
                <c:pt idx="9">
                  <c:v>1.7068493150684931</c:v>
                </c:pt>
                <c:pt idx="10">
                  <c:v>1.7096</c:v>
                </c:pt>
                <c:pt idx="11">
                  <c:v>1.712</c:v>
                </c:pt>
                <c:pt idx="12">
                  <c:v>1.7808219178082192</c:v>
                </c:pt>
                <c:pt idx="13">
                  <c:v>1.786</c:v>
                </c:pt>
                <c:pt idx="14">
                  <c:v>1.7917808219178082</c:v>
                </c:pt>
                <c:pt idx="15">
                  <c:v>1.7945205479452055</c:v>
                </c:pt>
                <c:pt idx="16">
                  <c:v>1.8739726027397261</c:v>
                </c:pt>
                <c:pt idx="17">
                  <c:v>1.8794520547945206</c:v>
                </c:pt>
                <c:pt idx="18">
                  <c:v>1.9589041095890412</c:v>
                </c:pt>
                <c:pt idx="19">
                  <c:v>2.0350000000000001</c:v>
                </c:pt>
                <c:pt idx="20">
                  <c:v>2.043835616438356</c:v>
                </c:pt>
                <c:pt idx="21">
                  <c:v>2.0465753424657533</c:v>
                </c:pt>
                <c:pt idx="22">
                  <c:v>2.1205479452054794</c:v>
                </c:pt>
                <c:pt idx="23">
                  <c:v>2.128767123287671</c:v>
                </c:pt>
                <c:pt idx="24">
                  <c:v>2.2054794520547945</c:v>
                </c:pt>
                <c:pt idx="25">
                  <c:v>2.2821917808219179</c:v>
                </c:pt>
                <c:pt idx="26">
                  <c:v>2.2986</c:v>
                </c:pt>
                <c:pt idx="27">
                  <c:v>2.38</c:v>
                </c:pt>
                <c:pt idx="28">
                  <c:v>2.3945205479452056</c:v>
                </c:pt>
                <c:pt idx="29">
                  <c:v>2.4794520547945207</c:v>
                </c:pt>
                <c:pt idx="30">
                  <c:v>2.548</c:v>
                </c:pt>
                <c:pt idx="31">
                  <c:v>2.63</c:v>
                </c:pt>
                <c:pt idx="32">
                  <c:v>2.6465753424657534</c:v>
                </c:pt>
                <c:pt idx="33">
                  <c:v>2.7287671232876711</c:v>
                </c:pt>
                <c:pt idx="34">
                  <c:v>2.7945205479452055</c:v>
                </c:pt>
                <c:pt idx="35">
                  <c:v>2.899</c:v>
                </c:pt>
                <c:pt idx="36">
                  <c:v>2.98</c:v>
                </c:pt>
                <c:pt idx="37">
                  <c:v>3.15</c:v>
                </c:pt>
                <c:pt idx="38">
                  <c:v>3.1780821917808217</c:v>
                </c:pt>
                <c:pt idx="39">
                  <c:v>3.2328767123287672</c:v>
                </c:pt>
                <c:pt idx="40">
                  <c:v>3.2630136986301368</c:v>
                </c:pt>
                <c:pt idx="41">
                  <c:v>3.3698630136986303</c:v>
                </c:pt>
                <c:pt idx="42">
                  <c:v>3.3945205479452056</c:v>
                </c:pt>
                <c:pt idx="43">
                  <c:v>3.43013698630137</c:v>
                </c:pt>
                <c:pt idx="44">
                  <c:v>3.4547945205479453</c:v>
                </c:pt>
                <c:pt idx="45">
                  <c:v>3.5123287671232877</c:v>
                </c:pt>
                <c:pt idx="46">
                  <c:v>3.6219178082191781</c:v>
                </c:pt>
                <c:pt idx="47">
                  <c:v>3.6819999999999999</c:v>
                </c:pt>
                <c:pt idx="48">
                  <c:v>3.7639999999999998</c:v>
                </c:pt>
                <c:pt idx="49">
                  <c:v>3.8164383561643835</c:v>
                </c:pt>
                <c:pt idx="50">
                  <c:v>3.8356164383561642</c:v>
                </c:pt>
                <c:pt idx="51">
                  <c:v>3.8740000000000001</c:v>
                </c:pt>
                <c:pt idx="52">
                  <c:v>3.9013698630136986</c:v>
                </c:pt>
                <c:pt idx="53">
                  <c:v>3.9205479452054797</c:v>
                </c:pt>
                <c:pt idx="54">
                  <c:v>3.9315000000000002</c:v>
                </c:pt>
                <c:pt idx="55">
                  <c:v>3.9315068493150687</c:v>
                </c:pt>
                <c:pt idx="56">
                  <c:v>3.9506849315068493</c:v>
                </c:pt>
                <c:pt idx="57">
                  <c:v>3.956</c:v>
                </c:pt>
                <c:pt idx="58">
                  <c:v>4.0164383561643833</c:v>
                </c:pt>
                <c:pt idx="59">
                  <c:v>4.0164383561643833</c:v>
                </c:pt>
                <c:pt idx="60">
                  <c:v>4.0356164383561648</c:v>
                </c:pt>
                <c:pt idx="61">
                  <c:v>4.0684931506849313</c:v>
                </c:pt>
                <c:pt idx="62">
                  <c:v>4.087671232876712</c:v>
                </c:pt>
                <c:pt idx="63">
                  <c:v>4.1150684931506847</c:v>
                </c:pt>
                <c:pt idx="64">
                  <c:v>4.12</c:v>
                </c:pt>
                <c:pt idx="65">
                  <c:v>4.1506849315068495</c:v>
                </c:pt>
                <c:pt idx="66">
                  <c:v>4.1698630136986301</c:v>
                </c:pt>
                <c:pt idx="67">
                  <c:v>4.1780821917808222</c:v>
                </c:pt>
                <c:pt idx="68">
                  <c:v>4.183561643835616</c:v>
                </c:pt>
                <c:pt idx="69">
                  <c:v>4.2</c:v>
                </c:pt>
                <c:pt idx="70">
                  <c:v>4.2027397260273975</c:v>
                </c:pt>
                <c:pt idx="71">
                  <c:v>4.2657534246575342</c:v>
                </c:pt>
                <c:pt idx="72">
                  <c:v>4.2849315068493148</c:v>
                </c:pt>
                <c:pt idx="73">
                  <c:v>4.32</c:v>
                </c:pt>
                <c:pt idx="74">
                  <c:v>4.34</c:v>
                </c:pt>
                <c:pt idx="75">
                  <c:v>4.3671232876712329</c:v>
                </c:pt>
                <c:pt idx="76">
                  <c:v>4.4020000000000001</c:v>
                </c:pt>
                <c:pt idx="77">
                  <c:v>4.4054794520547942</c:v>
                </c:pt>
                <c:pt idx="78">
                  <c:v>4.42</c:v>
                </c:pt>
                <c:pt idx="79">
                  <c:v>4.4359999999999999</c:v>
                </c:pt>
                <c:pt idx="80">
                  <c:v>4.4465753424657537</c:v>
                </c:pt>
                <c:pt idx="81">
                  <c:v>4.4493150684931511</c:v>
                </c:pt>
                <c:pt idx="82">
                  <c:v>4.4550000000000001</c:v>
                </c:pt>
                <c:pt idx="83">
                  <c:v>4.4794520547945202</c:v>
                </c:pt>
                <c:pt idx="84">
                  <c:v>4.4904109589041097</c:v>
                </c:pt>
                <c:pt idx="85">
                  <c:v>4.5178082191780824</c:v>
                </c:pt>
                <c:pt idx="86">
                  <c:v>4.5315068493150683</c:v>
                </c:pt>
                <c:pt idx="87">
                  <c:v>4.5369999999999999</c:v>
                </c:pt>
                <c:pt idx="88">
                  <c:v>4.5643835616438357</c:v>
                </c:pt>
                <c:pt idx="89">
                  <c:v>4.57</c:v>
                </c:pt>
                <c:pt idx="90">
                  <c:v>4.5890000000000004</c:v>
                </c:pt>
                <c:pt idx="91">
                  <c:v>4.6189999999999998</c:v>
                </c:pt>
                <c:pt idx="92">
                  <c:v>4.6547945205479451</c:v>
                </c:pt>
                <c:pt idx="93">
                  <c:v>4.6575342465753424</c:v>
                </c:pt>
                <c:pt idx="94">
                  <c:v>4.6739726027397257</c:v>
                </c:pt>
                <c:pt idx="95">
                  <c:v>4.6849315068493151</c:v>
                </c:pt>
                <c:pt idx="96">
                  <c:v>4.6986301369863011</c:v>
                </c:pt>
                <c:pt idx="97">
                  <c:v>4.7</c:v>
                </c:pt>
                <c:pt idx="98">
                  <c:v>4.7</c:v>
                </c:pt>
                <c:pt idx="99">
                  <c:v>4.7315068493150685</c:v>
                </c:pt>
                <c:pt idx="100">
                  <c:v>4.7397260273972606</c:v>
                </c:pt>
                <c:pt idx="101">
                  <c:v>4.7698630136986298</c:v>
                </c:pt>
                <c:pt idx="102">
                  <c:v>4.7808219178082192</c:v>
                </c:pt>
                <c:pt idx="103">
                  <c:v>4.79</c:v>
                </c:pt>
                <c:pt idx="104">
                  <c:v>4.8136986301369866</c:v>
                </c:pt>
                <c:pt idx="105">
                  <c:v>4.82</c:v>
                </c:pt>
                <c:pt idx="106">
                  <c:v>4.8356164383561646</c:v>
                </c:pt>
                <c:pt idx="107">
                  <c:v>4.8680000000000003</c:v>
                </c:pt>
                <c:pt idx="108">
                  <c:v>4.9315068493150687</c:v>
                </c:pt>
                <c:pt idx="109">
                  <c:v>4.95</c:v>
                </c:pt>
                <c:pt idx="110">
                  <c:v>4.9506849315068493</c:v>
                </c:pt>
                <c:pt idx="111">
                  <c:v>4.9534246575342467</c:v>
                </c:pt>
                <c:pt idx="112">
                  <c:v>4.984</c:v>
                </c:pt>
                <c:pt idx="113">
                  <c:v>4.99</c:v>
                </c:pt>
                <c:pt idx="114">
                  <c:v>5.0327999999999999</c:v>
                </c:pt>
                <c:pt idx="115">
                  <c:v>5.0656999999999996</c:v>
                </c:pt>
                <c:pt idx="116">
                  <c:v>5.1150684931506847</c:v>
                </c:pt>
                <c:pt idx="117">
                  <c:v>5.16</c:v>
                </c:pt>
                <c:pt idx="118">
                  <c:v>5.2</c:v>
                </c:pt>
                <c:pt idx="119">
                  <c:v>5.2329999999999997</c:v>
                </c:pt>
                <c:pt idx="120">
                  <c:v>5.2438356164383562</c:v>
                </c:pt>
                <c:pt idx="121">
                  <c:v>5.2849315068493148</c:v>
                </c:pt>
                <c:pt idx="122">
                  <c:v>5.3178082191780822</c:v>
                </c:pt>
                <c:pt idx="123">
                  <c:v>5.3726027397260276</c:v>
                </c:pt>
                <c:pt idx="124">
                  <c:v>5.4054794520547942</c:v>
                </c:pt>
                <c:pt idx="125">
                  <c:v>5.4082191780821915</c:v>
                </c:pt>
                <c:pt idx="126">
                  <c:v>5.4465753424657537</c:v>
                </c:pt>
                <c:pt idx="127">
                  <c:v>5.4575342465753423</c:v>
                </c:pt>
                <c:pt idx="128">
                  <c:v>5.4794520547945202</c:v>
                </c:pt>
                <c:pt idx="129">
                  <c:v>5.493150684931507</c:v>
                </c:pt>
                <c:pt idx="130">
                  <c:v>5.624657534246575</c:v>
                </c:pt>
                <c:pt idx="131">
                  <c:v>5.6602739726027398</c:v>
                </c:pt>
                <c:pt idx="132">
                  <c:v>5.7068493150684931</c:v>
                </c:pt>
                <c:pt idx="133">
                  <c:v>5.7424657534246579</c:v>
                </c:pt>
                <c:pt idx="134">
                  <c:v>5.7616438356164386</c:v>
                </c:pt>
                <c:pt idx="135">
                  <c:v>5.8465753424657532</c:v>
                </c:pt>
                <c:pt idx="136">
                  <c:v>5.8767123287671232</c:v>
                </c:pt>
                <c:pt idx="137">
                  <c:v>5.8769999999999998</c:v>
                </c:pt>
                <c:pt idx="138">
                  <c:v>5.9119999999999999</c:v>
                </c:pt>
                <c:pt idx="139">
                  <c:v>5.9589999999999996</c:v>
                </c:pt>
                <c:pt idx="140">
                  <c:v>5.9616438356164387</c:v>
                </c:pt>
                <c:pt idx="141">
                  <c:v>5.9950000000000001</c:v>
                </c:pt>
                <c:pt idx="142">
                  <c:v>6.0136986301369859</c:v>
                </c:pt>
                <c:pt idx="143">
                  <c:v>6.095890410958904</c:v>
                </c:pt>
                <c:pt idx="144">
                  <c:v>6.1230000000000002</c:v>
                </c:pt>
                <c:pt idx="145">
                  <c:v>6.1287671232876715</c:v>
                </c:pt>
                <c:pt idx="146">
                  <c:v>6.1619999999999999</c:v>
                </c:pt>
                <c:pt idx="147">
                  <c:v>6.2109589041095887</c:v>
                </c:pt>
                <c:pt idx="148">
                  <c:v>6.2328767123287667</c:v>
                </c:pt>
                <c:pt idx="149">
                  <c:v>6.25</c:v>
                </c:pt>
                <c:pt idx="150">
                  <c:v>6.266</c:v>
                </c:pt>
                <c:pt idx="151">
                  <c:v>6.3178082191780822</c:v>
                </c:pt>
                <c:pt idx="152">
                  <c:v>6.3479452054794523</c:v>
                </c:pt>
                <c:pt idx="153">
                  <c:v>6.3726027397260276</c:v>
                </c:pt>
                <c:pt idx="154">
                  <c:v>6.4082191780821915</c:v>
                </c:pt>
                <c:pt idx="155">
                  <c:v>6.484931506849315</c:v>
                </c:pt>
                <c:pt idx="156">
                  <c:v>6.515068493150685</c:v>
                </c:pt>
                <c:pt idx="157">
                  <c:v>6.5671232876712331</c:v>
                </c:pt>
                <c:pt idx="158">
                  <c:v>6.6</c:v>
                </c:pt>
                <c:pt idx="159">
                  <c:v>6.74</c:v>
                </c:pt>
                <c:pt idx="160">
                  <c:v>6.7616438356164386</c:v>
                </c:pt>
                <c:pt idx="161">
                  <c:v>6.82</c:v>
                </c:pt>
                <c:pt idx="162">
                  <c:v>6.9452054794520546</c:v>
                </c:pt>
                <c:pt idx="163">
                  <c:v>6.99</c:v>
                </c:pt>
                <c:pt idx="164">
                  <c:v>7.1808219178082195</c:v>
                </c:pt>
                <c:pt idx="165">
                  <c:v>7.1863013698630134</c:v>
                </c:pt>
                <c:pt idx="166">
                  <c:v>7.2657534246575342</c:v>
                </c:pt>
                <c:pt idx="167">
                  <c:v>7.2712328767123289</c:v>
                </c:pt>
                <c:pt idx="168">
                  <c:v>7.4328767123287669</c:v>
                </c:pt>
                <c:pt idx="169">
                  <c:v>7.4383561643835616</c:v>
                </c:pt>
                <c:pt idx="170">
                  <c:v>7.515068493150685</c:v>
                </c:pt>
                <c:pt idx="171">
                  <c:v>7.5205479452054798</c:v>
                </c:pt>
                <c:pt idx="172">
                  <c:v>7.6848999999999998</c:v>
                </c:pt>
                <c:pt idx="173">
                  <c:v>7.69</c:v>
                </c:pt>
                <c:pt idx="174">
                  <c:v>7.7729999999999997</c:v>
                </c:pt>
                <c:pt idx="175">
                  <c:v>7.9340000000000002</c:v>
                </c:pt>
                <c:pt idx="176">
                  <c:v>7.94</c:v>
                </c:pt>
                <c:pt idx="177">
                  <c:v>8.0191780821917806</c:v>
                </c:pt>
                <c:pt idx="178">
                  <c:v>8.0246575342465754</c:v>
                </c:pt>
                <c:pt idx="179">
                  <c:v>8.1808219178082187</c:v>
                </c:pt>
                <c:pt idx="180">
                  <c:v>8.1863013698630134</c:v>
                </c:pt>
                <c:pt idx="181">
                  <c:v>9</c:v>
                </c:pt>
              </c:numCache>
            </c:numRef>
          </c:xVal>
          <c:yVal>
            <c:numRef>
              <c:f>'Figure 17'!$G$31:$G$212</c:f>
              <c:numCache>
                <c:formatCode>0.00%</c:formatCode>
                <c:ptCount val="182"/>
                <c:pt idx="0">
                  <c:v>8.8806518796625943E-3</c:v>
                </c:pt>
                <c:pt idx="1">
                  <c:v>9.3558600644202752E-3</c:v>
                </c:pt>
                <c:pt idx="2">
                  <c:v>9.3833793151875521E-3</c:v>
                </c:pt>
                <c:pt idx="3">
                  <c:v>9.4186731052013032E-3</c:v>
                </c:pt>
                <c:pt idx="4">
                  <c:v>9.4537260802692487E-3</c:v>
                </c:pt>
                <c:pt idx="5">
                  <c:v>9.8386985490934477E-3</c:v>
                </c:pt>
                <c:pt idx="6">
                  <c:v>9.8881506164702516E-3</c:v>
                </c:pt>
                <c:pt idx="7">
                  <c:v>9.9040934413244207E-3</c:v>
                </c:pt>
                <c:pt idx="8">
                  <c:v>9.9493074216519262E-3</c:v>
                </c:pt>
                <c:pt idx="9">
                  <c:v>1.0386057334907351E-2</c:v>
                </c:pt>
                <c:pt idx="10">
                  <c:v>1.0400324193029459E-2</c:v>
                </c:pt>
                <c:pt idx="11">
                  <c:v>1.0412731155449703E-2</c:v>
                </c:pt>
                <c:pt idx="12">
                  <c:v>1.0752693397048266E-2</c:v>
                </c:pt>
                <c:pt idx="13">
                  <c:v>1.0777070582829017E-2</c:v>
                </c:pt>
                <c:pt idx="14">
                  <c:v>1.0804092705846462E-2</c:v>
                </c:pt>
                <c:pt idx="15">
                  <c:v>1.0816828791468888E-2</c:v>
                </c:pt>
                <c:pt idx="16">
                  <c:v>1.1167074496214364E-2</c:v>
                </c:pt>
                <c:pt idx="17">
                  <c:v>1.1189913339774078E-2</c:v>
                </c:pt>
                <c:pt idx="18">
                  <c:v>1.150317325321799E-2</c:v>
                </c:pt>
                <c:pt idx="19">
                  <c:v>1.1773706887887826E-2</c:v>
                </c:pt>
                <c:pt idx="20">
                  <c:v>1.1803367690988055E-2</c:v>
                </c:pt>
                <c:pt idx="21">
                  <c:v>1.1812493392027751E-2</c:v>
                </c:pt>
                <c:pt idx="22">
                  <c:v>1.2046533117797784E-2</c:v>
                </c:pt>
                <c:pt idx="23">
                  <c:v>1.2071116460787996E-2</c:v>
                </c:pt>
                <c:pt idx="24">
                  <c:v>1.2287716680989189E-2</c:v>
                </c:pt>
                <c:pt idx="25">
                  <c:v>1.2482606648218255E-2</c:v>
                </c:pt>
                <c:pt idx="26">
                  <c:v>1.2521668469252109E-2</c:v>
                </c:pt>
                <c:pt idx="27">
                  <c:v>1.2702758702581205E-2</c:v>
                </c:pt>
                <c:pt idx="28">
                  <c:v>1.2732947098803755E-2</c:v>
                </c:pt>
                <c:pt idx="29">
                  <c:v>1.2897668316437502E-2</c:v>
                </c:pt>
                <c:pt idx="30">
                  <c:v>1.301691180363153E-2</c:v>
                </c:pt>
                <c:pt idx="31">
                  <c:v>1.3145114288588132E-2</c:v>
                </c:pt>
                <c:pt idx="32">
                  <c:v>1.3169261569290181E-2</c:v>
                </c:pt>
                <c:pt idx="33">
                  <c:v>1.3280945450183039E-2</c:v>
                </c:pt>
                <c:pt idx="34">
                  <c:v>1.3361383252069889E-2</c:v>
                </c:pt>
                <c:pt idx="35">
                  <c:v>1.347485018338937E-2</c:v>
                </c:pt>
                <c:pt idx="36">
                  <c:v>1.3552197592707406E-2</c:v>
                </c:pt>
                <c:pt idx="37">
                  <c:v>1.3689753932166119E-2</c:v>
                </c:pt>
                <c:pt idx="38">
                  <c:v>1.3709743869875831E-2</c:v>
                </c:pt>
                <c:pt idx="39">
                  <c:v>1.3746853355657951E-2</c:v>
                </c:pt>
                <c:pt idx="40">
                  <c:v>1.376627356230754E-2</c:v>
                </c:pt>
                <c:pt idx="41">
                  <c:v>1.3830180411022259E-2</c:v>
                </c:pt>
                <c:pt idx="42">
                  <c:v>1.3843957947919278E-2</c:v>
                </c:pt>
                <c:pt idx="43">
                  <c:v>1.3863297915332591E-2</c:v>
                </c:pt>
                <c:pt idx="44">
                  <c:v>1.3876325914525088E-2</c:v>
                </c:pt>
                <c:pt idx="45">
                  <c:v>1.3905690230397755E-2</c:v>
                </c:pt>
                <c:pt idx="46">
                  <c:v>1.395829563158681E-2</c:v>
                </c:pt>
                <c:pt idx="47">
                  <c:v>1.3985701621441046E-2</c:v>
                </c:pt>
                <c:pt idx="48">
                  <c:v>1.4021947246718331E-2</c:v>
                </c:pt>
                <c:pt idx="49">
                  <c:v>1.4044631233292901E-2</c:v>
                </c:pt>
                <c:pt idx="50">
                  <c:v>1.4052860659547441E-2</c:v>
                </c:pt>
                <c:pt idx="51">
                  <c:v>1.4069256229156901E-2</c:v>
                </c:pt>
                <c:pt idx="52">
                  <c:v>1.4080905618904526E-2</c:v>
                </c:pt>
                <c:pt idx="53">
                  <c:v>1.4089057028541501E-2</c:v>
                </c:pt>
                <c:pt idx="54">
                  <c:v>1.4093710148013267E-2</c:v>
                </c:pt>
                <c:pt idx="55">
                  <c:v>1.4093713057586253E-2</c:v>
                </c:pt>
                <c:pt idx="56">
                  <c:v>1.4101861080415591E-2</c:v>
                </c:pt>
                <c:pt idx="57">
                  <c:v>1.4104119770178412E-2</c:v>
                </c:pt>
                <c:pt idx="58">
                  <c:v>1.4129857203801995E-2</c:v>
                </c:pt>
                <c:pt idx="59">
                  <c:v>1.4129857203801995E-2</c:v>
                </c:pt>
                <c:pt idx="60">
                  <c:v>1.4138058673588597E-2</c:v>
                </c:pt>
                <c:pt idx="61">
                  <c:v>1.4152177058365778E-2</c:v>
                </c:pt>
                <c:pt idx="62">
                  <c:v>1.4160454111572827E-2</c:v>
                </c:pt>
                <c:pt idx="63">
                  <c:v>1.417234106834009E-2</c:v>
                </c:pt>
                <c:pt idx="64">
                  <c:v>1.4174489311037458E-2</c:v>
                </c:pt>
                <c:pt idx="65">
                  <c:v>1.4187921323132201E-2</c:v>
                </c:pt>
                <c:pt idx="66">
                  <c:v>1.4196378007350446E-2</c:v>
                </c:pt>
                <c:pt idx="67">
                  <c:v>1.4200017961426597E-2</c:v>
                </c:pt>
                <c:pt idx="68">
                  <c:v>1.4202450027054923E-2</c:v>
                </c:pt>
                <c:pt idx="69">
                  <c:v>1.4209773199818716E-2</c:v>
                </c:pt>
                <c:pt idx="70">
                  <c:v>1.4210997769949728E-2</c:v>
                </c:pt>
                <c:pt idx="71">
                  <c:v>1.4239508913238224E-2</c:v>
                </c:pt>
                <c:pt idx="72">
                  <c:v>1.4248328259646705E-2</c:v>
                </c:pt>
                <c:pt idx="73">
                  <c:v>1.4264643114159528E-2</c:v>
                </c:pt>
                <c:pt idx="74">
                  <c:v>1.4274062360850558E-2</c:v>
                </c:pt>
                <c:pt idx="75">
                  <c:v>1.4286976696432899E-2</c:v>
                </c:pt>
                <c:pt idx="76">
                  <c:v>1.4303831705360785E-2</c:v>
                </c:pt>
                <c:pt idx="77">
                  <c:v>1.4305529158879631E-2</c:v>
                </c:pt>
                <c:pt idx="78">
                  <c:v>1.4312645067435075E-2</c:v>
                </c:pt>
                <c:pt idx="79">
                  <c:v>1.4320546866888988E-2</c:v>
                </c:pt>
                <c:pt idx="80">
                  <c:v>1.4325805352116111E-2</c:v>
                </c:pt>
                <c:pt idx="81">
                  <c:v>1.4327172352645943E-2</c:v>
                </c:pt>
                <c:pt idx="82">
                  <c:v>1.4330015101668796E-2</c:v>
                </c:pt>
                <c:pt idx="83">
                  <c:v>1.4342339455713535E-2</c:v>
                </c:pt>
                <c:pt idx="84">
                  <c:v>1.4347915005468063E-2</c:v>
                </c:pt>
                <c:pt idx="85">
                  <c:v>1.4361998367300968E-2</c:v>
                </c:pt>
                <c:pt idx="86">
                  <c:v>1.4369119003452476E-2</c:v>
                </c:pt>
                <c:pt idx="87">
                  <c:v>1.437198941751599E-2</c:v>
                </c:pt>
                <c:pt idx="88">
                  <c:v>1.4386429086092676E-2</c:v>
                </c:pt>
                <c:pt idx="89">
                  <c:v>1.4389417926399115E-2</c:v>
                </c:pt>
                <c:pt idx="90">
                  <c:v>1.4399598832630096E-2</c:v>
                </c:pt>
                <c:pt idx="91">
                  <c:v>1.441589732539313E-2</c:v>
                </c:pt>
                <c:pt idx="92">
                  <c:v>1.443571074747357E-2</c:v>
                </c:pt>
                <c:pt idx="93">
                  <c:v>1.4437244034250122E-2</c:v>
                </c:pt>
                <c:pt idx="94">
                  <c:v>1.4446494531716635E-2</c:v>
                </c:pt>
                <c:pt idx="95">
                  <c:v>1.4452710257409965E-2</c:v>
                </c:pt>
                <c:pt idx="96">
                  <c:v>1.446053528977586E-2</c:v>
                </c:pt>
                <c:pt idx="97">
                  <c:v>1.4461321198798314E-2</c:v>
                </c:pt>
                <c:pt idx="98">
                  <c:v>1.4461321198798314E-2</c:v>
                </c:pt>
                <c:pt idx="99">
                  <c:v>1.4479569830918722E-2</c:v>
                </c:pt>
                <c:pt idx="100">
                  <c:v>1.4484385297849492E-2</c:v>
                </c:pt>
                <c:pt idx="101">
                  <c:v>1.4502239503941701E-2</c:v>
                </c:pt>
                <c:pt idx="102">
                  <c:v>1.4508809670093444E-2</c:v>
                </c:pt>
                <c:pt idx="103">
                  <c:v>1.4514344400513648E-2</c:v>
                </c:pt>
                <c:pt idx="104">
                  <c:v>1.4528772516588472E-2</c:v>
                </c:pt>
                <c:pt idx="105">
                  <c:v>1.4532642361528188E-2</c:v>
                </c:pt>
                <c:pt idx="106">
                  <c:v>1.4542293938719891E-2</c:v>
                </c:pt>
                <c:pt idx="107">
                  <c:v>1.4562588277780716E-2</c:v>
                </c:pt>
                <c:pt idx="108">
                  <c:v>1.4603503814766741E-2</c:v>
                </c:pt>
                <c:pt idx="109">
                  <c:v>1.4615701171609036E-2</c:v>
                </c:pt>
                <c:pt idx="110">
                  <c:v>1.4616155402812681E-2</c:v>
                </c:pt>
                <c:pt idx="111">
                  <c:v>1.4617974102732434E-2</c:v>
                </c:pt>
                <c:pt idx="112">
                  <c:v>1.4638464285884546E-2</c:v>
                </c:pt>
                <c:pt idx="113">
                  <c:v>1.4642527097114314E-2</c:v>
                </c:pt>
                <c:pt idx="114">
                  <c:v>1.4671910883724323E-2</c:v>
                </c:pt>
                <c:pt idx="115">
                  <c:v>1.469498208682735E-2</c:v>
                </c:pt>
                <c:pt idx="116">
                  <c:v>1.4730401374184927E-2</c:v>
                </c:pt>
                <c:pt idx="117">
                  <c:v>1.4763481055063542E-2</c:v>
                </c:pt>
                <c:pt idx="118">
                  <c:v>1.4793613875130732E-2</c:v>
                </c:pt>
                <c:pt idx="119">
                  <c:v>1.481896247451836E-2</c:v>
                </c:pt>
                <c:pt idx="120">
                  <c:v>1.4827382687436687E-2</c:v>
                </c:pt>
                <c:pt idx="121">
                  <c:v>1.485975556211051E-2</c:v>
                </c:pt>
                <c:pt idx="122">
                  <c:v>1.4886155047220182E-2</c:v>
                </c:pt>
                <c:pt idx="123">
                  <c:v>1.4931150326571571E-2</c:v>
                </c:pt>
                <c:pt idx="124">
                  <c:v>1.4958748171673055E-2</c:v>
                </c:pt>
                <c:pt idx="125">
                  <c:v>1.4961068394868909E-2</c:v>
                </c:pt>
                <c:pt idx="126">
                  <c:v>1.4993881891864307E-2</c:v>
                </c:pt>
                <c:pt idx="127">
                  <c:v>1.5003370616957622E-2</c:v>
                </c:pt>
                <c:pt idx="128">
                  <c:v>1.5022499607672515E-2</c:v>
                </c:pt>
                <c:pt idx="129">
                  <c:v>1.50345579449442E-2</c:v>
                </c:pt>
                <c:pt idx="130">
                  <c:v>1.5154350412198824E-2</c:v>
                </c:pt>
                <c:pt idx="131">
                  <c:v>1.5188053926628076E-2</c:v>
                </c:pt>
                <c:pt idx="132">
                  <c:v>1.5232938926630834E-2</c:v>
                </c:pt>
                <c:pt idx="133">
                  <c:v>1.5267883017731538E-2</c:v>
                </c:pt>
                <c:pt idx="134">
                  <c:v>1.5286921639658684E-2</c:v>
                </c:pt>
                <c:pt idx="135">
                  <c:v>1.5373106212923397E-2</c:v>
                </c:pt>
                <c:pt idx="136">
                  <c:v>1.5404420340405029E-2</c:v>
                </c:pt>
                <c:pt idx="137">
                  <c:v>1.5404721093745535E-2</c:v>
                </c:pt>
                <c:pt idx="138">
                  <c:v>1.5441572884423393E-2</c:v>
                </c:pt>
                <c:pt idx="139">
                  <c:v>1.5491870049166682E-2</c:v>
                </c:pt>
                <c:pt idx="140">
                  <c:v>1.5494726908316273E-2</c:v>
                </c:pt>
                <c:pt idx="141">
                  <c:v>1.5531022283500423E-2</c:v>
                </c:pt>
                <c:pt idx="142">
                  <c:v>1.5551572211421488E-2</c:v>
                </c:pt>
                <c:pt idx="143">
                  <c:v>1.5643630178035037E-2</c:v>
                </c:pt>
                <c:pt idx="144">
                  <c:v>1.5674609289080651E-2</c:v>
                </c:pt>
                <c:pt idx="145">
                  <c:v>1.568123881914596E-2</c:v>
                </c:pt>
                <c:pt idx="146">
                  <c:v>1.5719708838902564E-2</c:v>
                </c:pt>
                <c:pt idx="147">
                  <c:v>1.5777211207141824E-2</c:v>
                </c:pt>
                <c:pt idx="148">
                  <c:v>1.5803272167067485E-2</c:v>
                </c:pt>
                <c:pt idx="149">
                  <c:v>1.5823768855845421E-2</c:v>
                </c:pt>
                <c:pt idx="150">
                  <c:v>1.5843028984513806E-2</c:v>
                </c:pt>
                <c:pt idx="151">
                  <c:v>1.59061070682876E-2</c:v>
                </c:pt>
                <c:pt idx="152">
                  <c:v>1.5943299244604581E-2</c:v>
                </c:pt>
                <c:pt idx="153">
                  <c:v>1.5974001174482812E-2</c:v>
                </c:pt>
                <c:pt idx="154">
                  <c:v>1.6018778732090042E-2</c:v>
                </c:pt>
                <c:pt idx="155">
                  <c:v>1.6116938704732606E-2</c:v>
                </c:pt>
                <c:pt idx="156">
                  <c:v>1.6156138277001117E-2</c:v>
                </c:pt>
                <c:pt idx="157">
                  <c:v>1.6224685700126813E-2</c:v>
                </c:pt>
                <c:pt idx="158">
                  <c:v>1.6268523046124611E-2</c:v>
                </c:pt>
                <c:pt idx="159">
                  <c:v>1.645985554628146E-2</c:v>
                </c:pt>
                <c:pt idx="160">
                  <c:v>1.6490101170967185E-2</c:v>
                </c:pt>
                <c:pt idx="161">
                  <c:v>1.6572526332311117E-2</c:v>
                </c:pt>
                <c:pt idx="162">
                  <c:v>1.6753634452791245E-2</c:v>
                </c:pt>
                <c:pt idx="163">
                  <c:v>1.681982060838437E-2</c:v>
                </c:pt>
                <c:pt idx="164">
                  <c:v>1.7109789222940673E-2</c:v>
                </c:pt>
                <c:pt idx="165">
                  <c:v>1.711830436199677E-2</c:v>
                </c:pt>
                <c:pt idx="166">
                  <c:v>1.7242934722805255E-2</c:v>
                </c:pt>
                <c:pt idx="167">
                  <c:v>1.7251609458058793E-2</c:v>
                </c:pt>
                <c:pt idx="168">
                  <c:v>1.7512048617233517E-2</c:v>
                </c:pt>
                <c:pt idx="169">
                  <c:v>1.7521028814010377E-2</c:v>
                </c:pt>
                <c:pt idx="170">
                  <c:v>1.7647777357030069E-2</c:v>
                </c:pt>
                <c:pt idx="171">
                  <c:v>1.7656903606039512E-2</c:v>
                </c:pt>
                <c:pt idx="172">
                  <c:v>1.7935064469441566E-2</c:v>
                </c:pt>
                <c:pt idx="173">
                  <c:v>1.794383123867227E-2</c:v>
                </c:pt>
                <c:pt idx="174">
                  <c:v>1.8087627280379825E-2</c:v>
                </c:pt>
                <c:pt idx="175">
                  <c:v>1.8372461759281145E-2</c:v>
                </c:pt>
                <c:pt idx="176">
                  <c:v>1.8383224308982052E-2</c:v>
                </c:pt>
                <c:pt idx="177">
                  <c:v>1.8526224354924653E-2</c:v>
                </c:pt>
                <c:pt idx="178">
                  <c:v>1.853618702868912E-2</c:v>
                </c:pt>
                <c:pt idx="179">
                  <c:v>1.8823669675621199E-2</c:v>
                </c:pt>
                <c:pt idx="180">
                  <c:v>1.8833879508973635E-2</c:v>
                </c:pt>
                <c:pt idx="181">
                  <c:v>2.0435199473705652E-2</c:v>
                </c:pt>
              </c:numCache>
            </c:numRef>
          </c:yVal>
          <c:smooth val="1"/>
        </c:ser>
        <c:ser>
          <c:idx val="0"/>
          <c:order val="1"/>
          <c:tx>
            <c:v>A- Bonds</c:v>
          </c:tx>
          <c:spPr>
            <a:ln w="66675">
              <a:noFill/>
            </a:ln>
          </c:spPr>
          <c:marker>
            <c:symbol val="square"/>
            <c:size val="5"/>
          </c:marker>
          <c:xVal>
            <c:numRef>
              <c:f>'Figure 17'!$B$31:$B$212</c:f>
              <c:numCache>
                <c:formatCode>0.00</c:formatCode>
                <c:ptCount val="182"/>
                <c:pt idx="0">
                  <c:v>1.46</c:v>
                </c:pt>
                <c:pt idx="1">
                  <c:v>1.53</c:v>
                </c:pt>
                <c:pt idx="2">
                  <c:v>1.5342465753424657</c:v>
                </c:pt>
                <c:pt idx="3">
                  <c:v>1.5397260273972602</c:v>
                </c:pt>
                <c:pt idx="4">
                  <c:v>1.5452054794520549</c:v>
                </c:pt>
                <c:pt idx="5">
                  <c:v>1.6080000000000001</c:v>
                </c:pt>
                <c:pt idx="6">
                  <c:v>1.6164383561643836</c:v>
                </c:pt>
                <c:pt idx="7">
                  <c:v>1.6191780821917807</c:v>
                </c:pt>
                <c:pt idx="8">
                  <c:v>1.627</c:v>
                </c:pt>
                <c:pt idx="9">
                  <c:v>1.7068493150684931</c:v>
                </c:pt>
                <c:pt idx="10">
                  <c:v>1.7096</c:v>
                </c:pt>
                <c:pt idx="11">
                  <c:v>1.712</c:v>
                </c:pt>
                <c:pt idx="12">
                  <c:v>1.7808219178082192</c:v>
                </c:pt>
                <c:pt idx="13">
                  <c:v>1.786</c:v>
                </c:pt>
                <c:pt idx="14">
                  <c:v>1.7917808219178082</c:v>
                </c:pt>
                <c:pt idx="15">
                  <c:v>1.7945205479452055</c:v>
                </c:pt>
                <c:pt idx="16">
                  <c:v>1.8739726027397261</c:v>
                </c:pt>
                <c:pt idx="17">
                  <c:v>1.8794520547945206</c:v>
                </c:pt>
                <c:pt idx="18">
                  <c:v>1.9589041095890412</c:v>
                </c:pt>
                <c:pt idx="19">
                  <c:v>2.0350000000000001</c:v>
                </c:pt>
                <c:pt idx="20">
                  <c:v>2.043835616438356</c:v>
                </c:pt>
                <c:pt idx="21">
                  <c:v>2.0465753424657533</c:v>
                </c:pt>
                <c:pt idx="22">
                  <c:v>2.1205479452054794</c:v>
                </c:pt>
                <c:pt idx="23">
                  <c:v>2.128767123287671</c:v>
                </c:pt>
                <c:pt idx="24">
                  <c:v>2.2054794520547945</c:v>
                </c:pt>
                <c:pt idx="25">
                  <c:v>2.2821917808219179</c:v>
                </c:pt>
                <c:pt idx="26">
                  <c:v>2.2986</c:v>
                </c:pt>
                <c:pt idx="27">
                  <c:v>2.38</c:v>
                </c:pt>
                <c:pt idx="28">
                  <c:v>2.3945205479452056</c:v>
                </c:pt>
                <c:pt idx="29">
                  <c:v>2.4794520547945207</c:v>
                </c:pt>
                <c:pt idx="30">
                  <c:v>2.548</c:v>
                </c:pt>
                <c:pt idx="31">
                  <c:v>2.63</c:v>
                </c:pt>
                <c:pt idx="32">
                  <c:v>2.6465753424657534</c:v>
                </c:pt>
                <c:pt idx="33">
                  <c:v>2.7287671232876711</c:v>
                </c:pt>
                <c:pt idx="34">
                  <c:v>2.7945205479452055</c:v>
                </c:pt>
                <c:pt idx="35">
                  <c:v>2.899</c:v>
                </c:pt>
                <c:pt idx="36">
                  <c:v>2.98</c:v>
                </c:pt>
                <c:pt idx="37">
                  <c:v>3.15</c:v>
                </c:pt>
                <c:pt idx="38">
                  <c:v>3.1780821917808217</c:v>
                </c:pt>
                <c:pt idx="39">
                  <c:v>3.2328767123287672</c:v>
                </c:pt>
                <c:pt idx="40">
                  <c:v>3.2630136986301368</c:v>
                </c:pt>
                <c:pt idx="41">
                  <c:v>3.3698630136986303</c:v>
                </c:pt>
                <c:pt idx="42">
                  <c:v>3.3945205479452056</c:v>
                </c:pt>
                <c:pt idx="43">
                  <c:v>3.43013698630137</c:v>
                </c:pt>
                <c:pt idx="44">
                  <c:v>3.4547945205479453</c:v>
                </c:pt>
                <c:pt idx="45">
                  <c:v>3.5123287671232877</c:v>
                </c:pt>
                <c:pt idx="46">
                  <c:v>3.6219178082191781</c:v>
                </c:pt>
                <c:pt idx="47">
                  <c:v>3.6819999999999999</c:v>
                </c:pt>
                <c:pt idx="48">
                  <c:v>3.7639999999999998</c:v>
                </c:pt>
                <c:pt idx="49">
                  <c:v>3.8164383561643835</c:v>
                </c:pt>
                <c:pt idx="50">
                  <c:v>3.8356164383561642</c:v>
                </c:pt>
                <c:pt idx="51">
                  <c:v>3.8740000000000001</c:v>
                </c:pt>
                <c:pt idx="52">
                  <c:v>3.9013698630136986</c:v>
                </c:pt>
                <c:pt idx="53">
                  <c:v>3.9205479452054797</c:v>
                </c:pt>
                <c:pt idx="54">
                  <c:v>3.9315000000000002</c:v>
                </c:pt>
                <c:pt idx="55">
                  <c:v>3.9315068493150687</c:v>
                </c:pt>
                <c:pt idx="56">
                  <c:v>3.9506849315068493</c:v>
                </c:pt>
                <c:pt idx="57">
                  <c:v>3.956</c:v>
                </c:pt>
                <c:pt idx="58">
                  <c:v>4.0164383561643833</c:v>
                </c:pt>
                <c:pt idx="59">
                  <c:v>4.0164383561643833</c:v>
                </c:pt>
                <c:pt idx="60">
                  <c:v>4.0356164383561648</c:v>
                </c:pt>
                <c:pt idx="61">
                  <c:v>4.0684931506849313</c:v>
                </c:pt>
                <c:pt idx="62">
                  <c:v>4.087671232876712</c:v>
                </c:pt>
                <c:pt idx="63">
                  <c:v>4.1150684931506847</c:v>
                </c:pt>
                <c:pt idx="64">
                  <c:v>4.12</c:v>
                </c:pt>
                <c:pt idx="65">
                  <c:v>4.1506849315068495</c:v>
                </c:pt>
                <c:pt idx="66">
                  <c:v>4.1698630136986301</c:v>
                </c:pt>
                <c:pt idx="67">
                  <c:v>4.1780821917808222</c:v>
                </c:pt>
                <c:pt idx="68">
                  <c:v>4.183561643835616</c:v>
                </c:pt>
                <c:pt idx="69">
                  <c:v>4.2</c:v>
                </c:pt>
                <c:pt idx="70">
                  <c:v>4.2027397260273975</c:v>
                </c:pt>
                <c:pt idx="71">
                  <c:v>4.2657534246575342</c:v>
                </c:pt>
                <c:pt idx="72">
                  <c:v>4.2849315068493148</c:v>
                </c:pt>
                <c:pt idx="73">
                  <c:v>4.32</c:v>
                </c:pt>
                <c:pt idx="74">
                  <c:v>4.34</c:v>
                </c:pt>
                <c:pt idx="75">
                  <c:v>4.3671232876712329</c:v>
                </c:pt>
                <c:pt idx="76">
                  <c:v>4.4020000000000001</c:v>
                </c:pt>
                <c:pt idx="77">
                  <c:v>4.4054794520547942</c:v>
                </c:pt>
                <c:pt idx="78">
                  <c:v>4.42</c:v>
                </c:pt>
                <c:pt idx="79">
                  <c:v>4.4359999999999999</c:v>
                </c:pt>
                <c:pt idx="80">
                  <c:v>4.4465753424657537</c:v>
                </c:pt>
                <c:pt idx="81">
                  <c:v>4.4493150684931511</c:v>
                </c:pt>
                <c:pt idx="82">
                  <c:v>4.4550000000000001</c:v>
                </c:pt>
                <c:pt idx="83">
                  <c:v>4.4794520547945202</c:v>
                </c:pt>
                <c:pt idx="84">
                  <c:v>4.4904109589041097</c:v>
                </c:pt>
                <c:pt idx="85">
                  <c:v>4.5178082191780824</c:v>
                </c:pt>
                <c:pt idx="86">
                  <c:v>4.5315068493150683</c:v>
                </c:pt>
                <c:pt idx="87">
                  <c:v>4.5369999999999999</c:v>
                </c:pt>
                <c:pt idx="88">
                  <c:v>4.5643835616438357</c:v>
                </c:pt>
                <c:pt idx="89">
                  <c:v>4.57</c:v>
                </c:pt>
                <c:pt idx="90">
                  <c:v>4.5890000000000004</c:v>
                </c:pt>
                <c:pt idx="91">
                  <c:v>4.6189999999999998</c:v>
                </c:pt>
                <c:pt idx="92">
                  <c:v>4.6547945205479451</c:v>
                </c:pt>
                <c:pt idx="93">
                  <c:v>4.6575342465753424</c:v>
                </c:pt>
                <c:pt idx="94">
                  <c:v>4.6739726027397257</c:v>
                </c:pt>
                <c:pt idx="95">
                  <c:v>4.6849315068493151</c:v>
                </c:pt>
                <c:pt idx="96">
                  <c:v>4.6986301369863011</c:v>
                </c:pt>
                <c:pt idx="97">
                  <c:v>4.7</c:v>
                </c:pt>
                <c:pt idx="98">
                  <c:v>4.7</c:v>
                </c:pt>
                <c:pt idx="99">
                  <c:v>4.7315068493150685</c:v>
                </c:pt>
                <c:pt idx="100">
                  <c:v>4.7397260273972606</c:v>
                </c:pt>
                <c:pt idx="101">
                  <c:v>4.7698630136986298</c:v>
                </c:pt>
                <c:pt idx="102">
                  <c:v>4.7808219178082192</c:v>
                </c:pt>
                <c:pt idx="103">
                  <c:v>4.79</c:v>
                </c:pt>
                <c:pt idx="104">
                  <c:v>4.8136986301369866</c:v>
                </c:pt>
                <c:pt idx="105">
                  <c:v>4.82</c:v>
                </c:pt>
                <c:pt idx="106">
                  <c:v>4.8356164383561646</c:v>
                </c:pt>
                <c:pt idx="107">
                  <c:v>4.8680000000000003</c:v>
                </c:pt>
                <c:pt idx="108">
                  <c:v>4.9315068493150687</c:v>
                </c:pt>
                <c:pt idx="109">
                  <c:v>4.95</c:v>
                </c:pt>
                <c:pt idx="110">
                  <c:v>4.9506849315068493</c:v>
                </c:pt>
                <c:pt idx="111">
                  <c:v>4.9534246575342467</c:v>
                </c:pt>
                <c:pt idx="112">
                  <c:v>4.984</c:v>
                </c:pt>
                <c:pt idx="113">
                  <c:v>4.99</c:v>
                </c:pt>
                <c:pt idx="114">
                  <c:v>5.0327999999999999</c:v>
                </c:pt>
                <c:pt idx="115">
                  <c:v>5.0656999999999996</c:v>
                </c:pt>
                <c:pt idx="116">
                  <c:v>5.1150684931506847</c:v>
                </c:pt>
                <c:pt idx="117">
                  <c:v>5.16</c:v>
                </c:pt>
                <c:pt idx="118">
                  <c:v>5.2</c:v>
                </c:pt>
                <c:pt idx="119">
                  <c:v>5.2329999999999997</c:v>
                </c:pt>
                <c:pt idx="120">
                  <c:v>5.2438356164383562</c:v>
                </c:pt>
                <c:pt idx="121">
                  <c:v>5.2849315068493148</c:v>
                </c:pt>
                <c:pt idx="122">
                  <c:v>5.3178082191780822</c:v>
                </c:pt>
                <c:pt idx="123">
                  <c:v>5.3726027397260276</c:v>
                </c:pt>
                <c:pt idx="124">
                  <c:v>5.4054794520547942</c:v>
                </c:pt>
                <c:pt idx="125">
                  <c:v>5.4082191780821915</c:v>
                </c:pt>
                <c:pt idx="126">
                  <c:v>5.4465753424657537</c:v>
                </c:pt>
                <c:pt idx="127">
                  <c:v>5.4575342465753423</c:v>
                </c:pt>
                <c:pt idx="128">
                  <c:v>5.4794520547945202</c:v>
                </c:pt>
                <c:pt idx="129">
                  <c:v>5.493150684931507</c:v>
                </c:pt>
                <c:pt idx="130">
                  <c:v>5.624657534246575</c:v>
                </c:pt>
                <c:pt idx="131">
                  <c:v>5.6602739726027398</c:v>
                </c:pt>
                <c:pt idx="132">
                  <c:v>5.7068493150684931</c:v>
                </c:pt>
                <c:pt idx="133">
                  <c:v>5.7424657534246579</c:v>
                </c:pt>
                <c:pt idx="134">
                  <c:v>5.7616438356164386</c:v>
                </c:pt>
                <c:pt idx="135">
                  <c:v>5.8465753424657532</c:v>
                </c:pt>
                <c:pt idx="136">
                  <c:v>5.8767123287671232</c:v>
                </c:pt>
                <c:pt idx="137">
                  <c:v>5.8769999999999998</c:v>
                </c:pt>
                <c:pt idx="138">
                  <c:v>5.9119999999999999</c:v>
                </c:pt>
                <c:pt idx="139">
                  <c:v>5.9589999999999996</c:v>
                </c:pt>
                <c:pt idx="140">
                  <c:v>5.9616438356164387</c:v>
                </c:pt>
                <c:pt idx="141">
                  <c:v>5.9950000000000001</c:v>
                </c:pt>
                <c:pt idx="142">
                  <c:v>6.0136986301369859</c:v>
                </c:pt>
                <c:pt idx="143">
                  <c:v>6.095890410958904</c:v>
                </c:pt>
                <c:pt idx="144">
                  <c:v>6.1230000000000002</c:v>
                </c:pt>
                <c:pt idx="145">
                  <c:v>6.1287671232876715</c:v>
                </c:pt>
                <c:pt idx="146">
                  <c:v>6.1619999999999999</c:v>
                </c:pt>
                <c:pt idx="147">
                  <c:v>6.2109589041095887</c:v>
                </c:pt>
                <c:pt idx="148">
                  <c:v>6.2328767123287667</c:v>
                </c:pt>
                <c:pt idx="149">
                  <c:v>6.25</c:v>
                </c:pt>
                <c:pt idx="150">
                  <c:v>6.266</c:v>
                </c:pt>
                <c:pt idx="151">
                  <c:v>6.3178082191780822</c:v>
                </c:pt>
                <c:pt idx="152">
                  <c:v>6.3479452054794523</c:v>
                </c:pt>
                <c:pt idx="153">
                  <c:v>6.3726027397260276</c:v>
                </c:pt>
                <c:pt idx="154">
                  <c:v>6.4082191780821915</c:v>
                </c:pt>
                <c:pt idx="155">
                  <c:v>6.484931506849315</c:v>
                </c:pt>
                <c:pt idx="156">
                  <c:v>6.515068493150685</c:v>
                </c:pt>
                <c:pt idx="157">
                  <c:v>6.5671232876712331</c:v>
                </c:pt>
                <c:pt idx="158">
                  <c:v>6.6</c:v>
                </c:pt>
                <c:pt idx="159">
                  <c:v>6.74</c:v>
                </c:pt>
                <c:pt idx="160">
                  <c:v>6.7616438356164386</c:v>
                </c:pt>
                <c:pt idx="161">
                  <c:v>6.82</c:v>
                </c:pt>
                <c:pt idx="162">
                  <c:v>6.9452054794520546</c:v>
                </c:pt>
                <c:pt idx="163">
                  <c:v>6.99</c:v>
                </c:pt>
                <c:pt idx="164">
                  <c:v>7.1808219178082195</c:v>
                </c:pt>
                <c:pt idx="165">
                  <c:v>7.1863013698630134</c:v>
                </c:pt>
                <c:pt idx="166">
                  <c:v>7.2657534246575342</c:v>
                </c:pt>
                <c:pt idx="167">
                  <c:v>7.2712328767123289</c:v>
                </c:pt>
                <c:pt idx="168">
                  <c:v>7.4328767123287669</c:v>
                </c:pt>
                <c:pt idx="169">
                  <c:v>7.4383561643835616</c:v>
                </c:pt>
                <c:pt idx="170">
                  <c:v>7.515068493150685</c:v>
                </c:pt>
                <c:pt idx="171">
                  <c:v>7.5205479452054798</c:v>
                </c:pt>
                <c:pt idx="172">
                  <c:v>7.6848999999999998</c:v>
                </c:pt>
                <c:pt idx="173">
                  <c:v>7.69</c:v>
                </c:pt>
                <c:pt idx="174">
                  <c:v>7.7729999999999997</c:v>
                </c:pt>
                <c:pt idx="175">
                  <c:v>7.9340000000000002</c:v>
                </c:pt>
                <c:pt idx="176">
                  <c:v>7.94</c:v>
                </c:pt>
                <c:pt idx="177">
                  <c:v>8.0191780821917806</c:v>
                </c:pt>
                <c:pt idx="178">
                  <c:v>8.0246575342465754</c:v>
                </c:pt>
                <c:pt idx="179">
                  <c:v>8.1808219178082187</c:v>
                </c:pt>
                <c:pt idx="180">
                  <c:v>8.1863013698630134</c:v>
                </c:pt>
                <c:pt idx="181">
                  <c:v>9</c:v>
                </c:pt>
              </c:numCache>
            </c:numRef>
          </c:xVal>
          <c:yVal>
            <c:numRef>
              <c:f>'Figure 17'!$K$31:$K$211</c:f>
              <c:numCache>
                <c:formatCode>0.00%</c:formatCode>
                <c:ptCount val="181"/>
                <c:pt idx="0">
                  <c:v>7.917116633662305E-3</c:v>
                </c:pt>
                <c:pt idx="1">
                  <c:v>#N/A</c:v>
                </c:pt>
                <c:pt idx="2">
                  <c:v>#N/A</c:v>
                </c:pt>
                <c:pt idx="3">
                  <c:v>#N/A</c:v>
                </c:pt>
                <c:pt idx="4">
                  <c:v>#N/A</c:v>
                </c:pt>
                <c:pt idx="5">
                  <c:v>7.4900000000000001E-3</c:v>
                </c:pt>
                <c:pt idx="6">
                  <c:v>#N/A</c:v>
                </c:pt>
                <c:pt idx="7">
                  <c:v>#N/A</c:v>
                </c:pt>
                <c:pt idx="8">
                  <c:v>7.1500000000000001E-3</c:v>
                </c:pt>
                <c:pt idx="9">
                  <c:v>#N/A</c:v>
                </c:pt>
                <c:pt idx="10">
                  <c:v>#N/A</c:v>
                </c:pt>
                <c:pt idx="11">
                  <c:v>6.9953363096154283E-3</c:v>
                </c:pt>
                <c:pt idx="12">
                  <c:v>#N/A</c:v>
                </c:pt>
                <c:pt idx="13">
                  <c:v>#N/A</c:v>
                </c:pt>
                <c:pt idx="14">
                  <c:v>#N/A</c:v>
                </c:pt>
                <c:pt idx="15">
                  <c:v>7.2904946409151662E-3</c:v>
                </c:pt>
                <c:pt idx="16">
                  <c:v>7.4943236619413765E-3</c:v>
                </c:pt>
                <c:pt idx="17">
                  <c:v>6.6802787327338341E-3</c:v>
                </c:pt>
                <c:pt idx="18">
                  <c:v>#N/A</c:v>
                </c:pt>
                <c:pt idx="19">
                  <c:v>#N/A</c:v>
                </c:pt>
                <c:pt idx="20">
                  <c:v>#N/A</c:v>
                </c:pt>
                <c:pt idx="21">
                  <c:v>7.5399999999999998E-3</c:v>
                </c:pt>
                <c:pt idx="22">
                  <c:v>#N/A</c:v>
                </c:pt>
                <c:pt idx="23">
                  <c:v>7.6041150877380103E-3</c:v>
                </c:pt>
                <c:pt idx="24">
                  <c:v>#N/A</c:v>
                </c:pt>
                <c:pt idx="25">
                  <c:v>#N/A</c:v>
                </c:pt>
                <c:pt idx="26">
                  <c:v>7.1399999999999996E-3</c:v>
                </c:pt>
                <c:pt idx="27">
                  <c:v>8.0782709145608839E-3</c:v>
                </c:pt>
                <c:pt idx="28">
                  <c:v>#N/A</c:v>
                </c:pt>
                <c:pt idx="29">
                  <c:v>#N/A</c:v>
                </c:pt>
                <c:pt idx="30">
                  <c:v>8.6199999999999992E-3</c:v>
                </c:pt>
                <c:pt idx="31">
                  <c:v>8.4938000139878952E-3</c:v>
                </c:pt>
                <c:pt idx="32">
                  <c:v>#N/A</c:v>
                </c:pt>
                <c:pt idx="33">
                  <c:v>#N/A</c:v>
                </c:pt>
                <c:pt idx="34">
                  <c:v>8.1360055946226983E-3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1.0689480931072257E-2</c:v>
                </c:pt>
                <c:pt idx="50">
                  <c:v>#N/A</c:v>
                </c:pt>
                <c:pt idx="51">
                  <c:v>#N/A</c:v>
                </c:pt>
                <c:pt idx="52">
                  <c:v>9.1606284037333754E-3</c:v>
                </c:pt>
                <c:pt idx="53">
                  <c:v>#N/A</c:v>
                </c:pt>
                <c:pt idx="54">
                  <c:v>#N/A</c:v>
                </c:pt>
                <c:pt idx="55">
                  <c:v>#N/A</c:v>
                </c:pt>
                <c:pt idx="56">
                  <c:v>9.7145677897294228E-3</c:v>
                </c:pt>
                <c:pt idx="57">
                  <c:v>#N/A</c:v>
                </c:pt>
                <c:pt idx="58">
                  <c:v>#N/A</c:v>
                </c:pt>
                <c:pt idx="59">
                  <c:v>#N/A</c:v>
                </c:pt>
                <c:pt idx="60">
                  <c:v>8.5907243275039104E-3</c:v>
                </c:pt>
                <c:pt idx="61">
                  <c:v>1.0215666798803542E-2</c:v>
                </c:pt>
                <c:pt idx="62">
                  <c:v>#N/A</c:v>
                </c:pt>
                <c:pt idx="63">
                  <c:v>#N/A</c:v>
                </c:pt>
                <c:pt idx="64">
                  <c:v>#N/A</c:v>
                </c:pt>
                <c:pt idx="65">
                  <c:v>1.0574217414447617E-2</c:v>
                </c:pt>
                <c:pt idx="66">
                  <c:v>#N/A</c:v>
                </c:pt>
                <c:pt idx="67">
                  <c:v>#N/A</c:v>
                </c:pt>
                <c:pt idx="68">
                  <c:v>#N/A</c:v>
                </c:pt>
                <c:pt idx="69">
                  <c:v>#N/A</c:v>
                </c:pt>
                <c:pt idx="70">
                  <c:v>9.4900000000000002E-3</c:v>
                </c:pt>
                <c:pt idx="71">
                  <c:v>#N/A</c:v>
                </c:pt>
                <c:pt idx="72">
                  <c:v>1.0038592492980067E-2</c:v>
                </c:pt>
                <c:pt idx="73">
                  <c:v>1.004E-2</c:v>
                </c:pt>
                <c:pt idx="74">
                  <c:v>#N/A</c:v>
                </c:pt>
                <c:pt idx="75">
                  <c:v>#N/A</c:v>
                </c:pt>
                <c:pt idx="76">
                  <c:v>1.0960000000000001E-2</c:v>
                </c:pt>
                <c:pt idx="77">
                  <c:v>#N/A</c:v>
                </c:pt>
                <c:pt idx="78">
                  <c:v>#N/A</c:v>
                </c:pt>
                <c:pt idx="79">
                  <c:v>#N/A</c:v>
                </c:pt>
                <c:pt idx="80">
                  <c:v>#N/A</c:v>
                </c:pt>
                <c:pt idx="81">
                  <c:v>#N/A</c:v>
                </c:pt>
                <c:pt idx="82">
                  <c:v>9.2300000000000004E-3</c:v>
                </c:pt>
                <c:pt idx="83">
                  <c:v>#N/A</c:v>
                </c:pt>
                <c:pt idx="84">
                  <c:v>#N/A</c:v>
                </c:pt>
                <c:pt idx="85">
                  <c:v>#N/A</c:v>
                </c:pt>
                <c:pt idx="86">
                  <c:v>#N/A</c:v>
                </c:pt>
                <c:pt idx="87">
                  <c:v>1.0241194662978294E-2</c:v>
                </c:pt>
                <c:pt idx="88">
                  <c:v>#N/A</c:v>
                </c:pt>
                <c:pt idx="89">
                  <c:v>1.225E-2</c:v>
                </c:pt>
                <c:pt idx="90">
                  <c:v>#N/A</c:v>
                </c:pt>
                <c:pt idx="91">
                  <c:v>#N/A</c:v>
                </c:pt>
                <c:pt idx="92">
                  <c:v>1.3129186667241137E-2</c:v>
                </c:pt>
                <c:pt idx="93">
                  <c:v>#N/A</c:v>
                </c:pt>
                <c:pt idx="94">
                  <c:v>#N/A</c:v>
                </c:pt>
                <c:pt idx="95">
                  <c:v>#N/A</c:v>
                </c:pt>
                <c:pt idx="96">
                  <c:v>#N/A</c:v>
                </c:pt>
                <c:pt idx="97">
                  <c:v>#N/A</c:v>
                </c:pt>
                <c:pt idx="98">
                  <c:v>1.0660000000000001E-2</c:v>
                </c:pt>
                <c:pt idx="99">
                  <c:v>#N/A</c:v>
                </c:pt>
                <c:pt idx="100">
                  <c:v>#N/A</c:v>
                </c:pt>
                <c:pt idx="101">
                  <c:v>#N/A</c:v>
                </c:pt>
                <c:pt idx="102">
                  <c:v>#N/A</c:v>
                </c:pt>
                <c:pt idx="103">
                  <c:v>1.0705955125371218E-2</c:v>
                </c:pt>
                <c:pt idx="104">
                  <c:v>#N/A</c:v>
                </c:pt>
                <c:pt idx="105">
                  <c:v>1.267468686643277E-2</c:v>
                </c:pt>
                <c:pt idx="106">
                  <c:v>#N/A</c:v>
                </c:pt>
                <c:pt idx="107">
                  <c:v>#N/A</c:v>
                </c:pt>
                <c:pt idx="108">
                  <c:v>#N/A</c:v>
                </c:pt>
                <c:pt idx="109">
                  <c:v>#N/A</c:v>
                </c:pt>
                <c:pt idx="110">
                  <c:v>1.0479263904848782E-2</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1.2149970413368986E-2</c:v>
                </c:pt>
                <c:pt idx="126">
                  <c:v>#N/A</c:v>
                </c:pt>
                <c:pt idx="127">
                  <c:v>#N/A</c:v>
                </c:pt>
                <c:pt idx="128">
                  <c:v>#N/A</c:v>
                </c:pt>
                <c:pt idx="129">
                  <c:v>1.0670364129545938E-2</c:v>
                </c:pt>
                <c:pt idx="130">
                  <c:v>#N/A</c:v>
                </c:pt>
                <c:pt idx="131">
                  <c:v>1.1650000000000001E-2</c:v>
                </c:pt>
                <c:pt idx="132">
                  <c:v>#N/A</c:v>
                </c:pt>
                <c:pt idx="133">
                  <c:v>1.2099417780724353E-2</c:v>
                </c:pt>
                <c:pt idx="134">
                  <c:v>#N/A</c:v>
                </c:pt>
                <c:pt idx="135">
                  <c:v>#N/A</c:v>
                </c:pt>
                <c:pt idx="136">
                  <c:v>#N/A</c:v>
                </c:pt>
                <c:pt idx="137">
                  <c:v>#N/A</c:v>
                </c:pt>
                <c:pt idx="138">
                  <c:v>1.1319999999999998E-2</c:v>
                </c:pt>
                <c:pt idx="139">
                  <c:v>#N/A</c:v>
                </c:pt>
                <c:pt idx="140">
                  <c:v>#N/A</c:v>
                </c:pt>
                <c:pt idx="141">
                  <c:v>1.1777974264564606E-2</c:v>
                </c:pt>
                <c:pt idx="142">
                  <c:v>#N/A</c:v>
                </c:pt>
                <c:pt idx="143">
                  <c:v>#N/A</c:v>
                </c:pt>
                <c:pt idx="144">
                  <c:v>#N/A</c:v>
                </c:pt>
                <c:pt idx="145">
                  <c:v>#N/A</c:v>
                </c:pt>
                <c:pt idx="146">
                  <c:v>1.205E-2</c:v>
                </c:pt>
                <c:pt idx="147">
                  <c:v>#N/A</c:v>
                </c:pt>
                <c:pt idx="148">
                  <c:v>1.4294472086833274E-2</c:v>
                </c:pt>
                <c:pt idx="149">
                  <c:v>1.2144453333225613E-2</c:v>
                </c:pt>
                <c:pt idx="150">
                  <c:v>#N/A</c:v>
                </c:pt>
                <c:pt idx="151">
                  <c:v>1.2415272558153074E-2</c:v>
                </c:pt>
                <c:pt idx="152">
                  <c:v>#N/A</c:v>
                </c:pt>
                <c:pt idx="153">
                  <c:v>#N/A</c:v>
                </c:pt>
                <c:pt idx="154">
                  <c:v>1.1972018378306148E-2</c:v>
                </c:pt>
                <c:pt idx="155">
                  <c:v>1.2783197738227217E-2</c:v>
                </c:pt>
                <c:pt idx="156">
                  <c:v>#N/A</c:v>
                </c:pt>
                <c:pt idx="157">
                  <c:v>1.3263609236986336E-2</c:v>
                </c:pt>
                <c:pt idx="158">
                  <c:v>#N/A</c:v>
                </c:pt>
                <c:pt idx="159">
                  <c:v>1.2370000000000001E-2</c:v>
                </c:pt>
                <c:pt idx="160">
                  <c:v>#N/A</c:v>
                </c:pt>
                <c:pt idx="161">
                  <c:v>1.2E-2</c:v>
                </c:pt>
                <c:pt idx="162">
                  <c:v>1.089E-2</c:v>
                </c:pt>
                <c:pt idx="163">
                  <c:v>1.409E-2</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numCache>
            </c:numRef>
          </c:yVal>
          <c:smooth val="1"/>
        </c:ser>
        <c:ser>
          <c:idx val="2"/>
          <c:order val="2"/>
          <c:tx>
            <c:v>BBB+ Bonds</c:v>
          </c:tx>
          <c:spPr>
            <a:ln w="66675">
              <a:noFill/>
            </a:ln>
          </c:spPr>
          <c:marker>
            <c:symbol val="triangle"/>
            <c:size val="5"/>
          </c:marker>
          <c:xVal>
            <c:numRef>
              <c:f>'Figure 17'!$B$31:$B$212</c:f>
              <c:numCache>
                <c:formatCode>0.00</c:formatCode>
                <c:ptCount val="182"/>
                <c:pt idx="0">
                  <c:v>1.46</c:v>
                </c:pt>
                <c:pt idx="1">
                  <c:v>1.53</c:v>
                </c:pt>
                <c:pt idx="2">
                  <c:v>1.5342465753424657</c:v>
                </c:pt>
                <c:pt idx="3">
                  <c:v>1.5397260273972602</c:v>
                </c:pt>
                <c:pt idx="4">
                  <c:v>1.5452054794520549</c:v>
                </c:pt>
                <c:pt idx="5">
                  <c:v>1.6080000000000001</c:v>
                </c:pt>
                <c:pt idx="6">
                  <c:v>1.6164383561643836</c:v>
                </c:pt>
                <c:pt idx="7">
                  <c:v>1.6191780821917807</c:v>
                </c:pt>
                <c:pt idx="8">
                  <c:v>1.627</c:v>
                </c:pt>
                <c:pt idx="9">
                  <c:v>1.7068493150684931</c:v>
                </c:pt>
                <c:pt idx="10">
                  <c:v>1.7096</c:v>
                </c:pt>
                <c:pt idx="11">
                  <c:v>1.712</c:v>
                </c:pt>
                <c:pt idx="12">
                  <c:v>1.7808219178082192</c:v>
                </c:pt>
                <c:pt idx="13">
                  <c:v>1.786</c:v>
                </c:pt>
                <c:pt idx="14">
                  <c:v>1.7917808219178082</c:v>
                </c:pt>
                <c:pt idx="15">
                  <c:v>1.7945205479452055</c:v>
                </c:pt>
                <c:pt idx="16">
                  <c:v>1.8739726027397261</c:v>
                </c:pt>
                <c:pt idx="17">
                  <c:v>1.8794520547945206</c:v>
                </c:pt>
                <c:pt idx="18">
                  <c:v>1.9589041095890412</c:v>
                </c:pt>
                <c:pt idx="19">
                  <c:v>2.0350000000000001</c:v>
                </c:pt>
                <c:pt idx="20">
                  <c:v>2.043835616438356</c:v>
                </c:pt>
                <c:pt idx="21">
                  <c:v>2.0465753424657533</c:v>
                </c:pt>
                <c:pt idx="22">
                  <c:v>2.1205479452054794</c:v>
                </c:pt>
                <c:pt idx="23">
                  <c:v>2.128767123287671</c:v>
                </c:pt>
                <c:pt idx="24">
                  <c:v>2.2054794520547945</c:v>
                </c:pt>
                <c:pt idx="25">
                  <c:v>2.2821917808219179</c:v>
                </c:pt>
                <c:pt idx="26">
                  <c:v>2.2986</c:v>
                </c:pt>
                <c:pt idx="27">
                  <c:v>2.38</c:v>
                </c:pt>
                <c:pt idx="28">
                  <c:v>2.3945205479452056</c:v>
                </c:pt>
                <c:pt idx="29">
                  <c:v>2.4794520547945207</c:v>
                </c:pt>
                <c:pt idx="30">
                  <c:v>2.548</c:v>
                </c:pt>
                <c:pt idx="31">
                  <c:v>2.63</c:v>
                </c:pt>
                <c:pt idx="32">
                  <c:v>2.6465753424657534</c:v>
                </c:pt>
                <c:pt idx="33">
                  <c:v>2.7287671232876711</c:v>
                </c:pt>
                <c:pt idx="34">
                  <c:v>2.7945205479452055</c:v>
                </c:pt>
                <c:pt idx="35">
                  <c:v>2.899</c:v>
                </c:pt>
                <c:pt idx="36">
                  <c:v>2.98</c:v>
                </c:pt>
                <c:pt idx="37">
                  <c:v>3.15</c:v>
                </c:pt>
                <c:pt idx="38">
                  <c:v>3.1780821917808217</c:v>
                </c:pt>
                <c:pt idx="39">
                  <c:v>3.2328767123287672</c:v>
                </c:pt>
                <c:pt idx="40">
                  <c:v>3.2630136986301368</c:v>
                </c:pt>
                <c:pt idx="41">
                  <c:v>3.3698630136986303</c:v>
                </c:pt>
                <c:pt idx="42">
                  <c:v>3.3945205479452056</c:v>
                </c:pt>
                <c:pt idx="43">
                  <c:v>3.43013698630137</c:v>
                </c:pt>
                <c:pt idx="44">
                  <c:v>3.4547945205479453</c:v>
                </c:pt>
                <c:pt idx="45">
                  <c:v>3.5123287671232877</c:v>
                </c:pt>
                <c:pt idx="46">
                  <c:v>3.6219178082191781</c:v>
                </c:pt>
                <c:pt idx="47">
                  <c:v>3.6819999999999999</c:v>
                </c:pt>
                <c:pt idx="48">
                  <c:v>3.7639999999999998</c:v>
                </c:pt>
                <c:pt idx="49">
                  <c:v>3.8164383561643835</c:v>
                </c:pt>
                <c:pt idx="50">
                  <c:v>3.8356164383561642</c:v>
                </c:pt>
                <c:pt idx="51">
                  <c:v>3.8740000000000001</c:v>
                </c:pt>
                <c:pt idx="52">
                  <c:v>3.9013698630136986</c:v>
                </c:pt>
                <c:pt idx="53">
                  <c:v>3.9205479452054797</c:v>
                </c:pt>
                <c:pt idx="54">
                  <c:v>3.9315000000000002</c:v>
                </c:pt>
                <c:pt idx="55">
                  <c:v>3.9315068493150687</c:v>
                </c:pt>
                <c:pt idx="56">
                  <c:v>3.9506849315068493</c:v>
                </c:pt>
                <c:pt idx="57">
                  <c:v>3.956</c:v>
                </c:pt>
                <c:pt idx="58">
                  <c:v>4.0164383561643833</c:v>
                </c:pt>
                <c:pt idx="59">
                  <c:v>4.0164383561643833</c:v>
                </c:pt>
                <c:pt idx="60">
                  <c:v>4.0356164383561648</c:v>
                </c:pt>
                <c:pt idx="61">
                  <c:v>4.0684931506849313</c:v>
                </c:pt>
                <c:pt idx="62">
                  <c:v>4.087671232876712</c:v>
                </c:pt>
                <c:pt idx="63">
                  <c:v>4.1150684931506847</c:v>
                </c:pt>
                <c:pt idx="64">
                  <c:v>4.12</c:v>
                </c:pt>
                <c:pt idx="65">
                  <c:v>4.1506849315068495</c:v>
                </c:pt>
                <c:pt idx="66">
                  <c:v>4.1698630136986301</c:v>
                </c:pt>
                <c:pt idx="67">
                  <c:v>4.1780821917808222</c:v>
                </c:pt>
                <c:pt idx="68">
                  <c:v>4.183561643835616</c:v>
                </c:pt>
                <c:pt idx="69">
                  <c:v>4.2</c:v>
                </c:pt>
                <c:pt idx="70">
                  <c:v>4.2027397260273975</c:v>
                </c:pt>
                <c:pt idx="71">
                  <c:v>4.2657534246575342</c:v>
                </c:pt>
                <c:pt idx="72">
                  <c:v>4.2849315068493148</c:v>
                </c:pt>
                <c:pt idx="73">
                  <c:v>4.32</c:v>
                </c:pt>
                <c:pt idx="74">
                  <c:v>4.34</c:v>
                </c:pt>
                <c:pt idx="75">
                  <c:v>4.3671232876712329</c:v>
                </c:pt>
                <c:pt idx="76">
                  <c:v>4.4020000000000001</c:v>
                </c:pt>
                <c:pt idx="77">
                  <c:v>4.4054794520547942</c:v>
                </c:pt>
                <c:pt idx="78">
                  <c:v>4.42</c:v>
                </c:pt>
                <c:pt idx="79">
                  <c:v>4.4359999999999999</c:v>
                </c:pt>
                <c:pt idx="80">
                  <c:v>4.4465753424657537</c:v>
                </c:pt>
                <c:pt idx="81">
                  <c:v>4.4493150684931511</c:v>
                </c:pt>
                <c:pt idx="82">
                  <c:v>4.4550000000000001</c:v>
                </c:pt>
                <c:pt idx="83">
                  <c:v>4.4794520547945202</c:v>
                </c:pt>
                <c:pt idx="84">
                  <c:v>4.4904109589041097</c:v>
                </c:pt>
                <c:pt idx="85">
                  <c:v>4.5178082191780824</c:v>
                </c:pt>
                <c:pt idx="86">
                  <c:v>4.5315068493150683</c:v>
                </c:pt>
                <c:pt idx="87">
                  <c:v>4.5369999999999999</c:v>
                </c:pt>
                <c:pt idx="88">
                  <c:v>4.5643835616438357</c:v>
                </c:pt>
                <c:pt idx="89">
                  <c:v>4.57</c:v>
                </c:pt>
                <c:pt idx="90">
                  <c:v>4.5890000000000004</c:v>
                </c:pt>
                <c:pt idx="91">
                  <c:v>4.6189999999999998</c:v>
                </c:pt>
                <c:pt idx="92">
                  <c:v>4.6547945205479451</c:v>
                </c:pt>
                <c:pt idx="93">
                  <c:v>4.6575342465753424</c:v>
                </c:pt>
                <c:pt idx="94">
                  <c:v>4.6739726027397257</c:v>
                </c:pt>
                <c:pt idx="95">
                  <c:v>4.6849315068493151</c:v>
                </c:pt>
                <c:pt idx="96">
                  <c:v>4.6986301369863011</c:v>
                </c:pt>
                <c:pt idx="97">
                  <c:v>4.7</c:v>
                </c:pt>
                <c:pt idx="98">
                  <c:v>4.7</c:v>
                </c:pt>
                <c:pt idx="99">
                  <c:v>4.7315068493150685</c:v>
                </c:pt>
                <c:pt idx="100">
                  <c:v>4.7397260273972606</c:v>
                </c:pt>
                <c:pt idx="101">
                  <c:v>4.7698630136986298</c:v>
                </c:pt>
                <c:pt idx="102">
                  <c:v>4.7808219178082192</c:v>
                </c:pt>
                <c:pt idx="103">
                  <c:v>4.79</c:v>
                </c:pt>
                <c:pt idx="104">
                  <c:v>4.8136986301369866</c:v>
                </c:pt>
                <c:pt idx="105">
                  <c:v>4.82</c:v>
                </c:pt>
                <c:pt idx="106">
                  <c:v>4.8356164383561646</c:v>
                </c:pt>
                <c:pt idx="107">
                  <c:v>4.8680000000000003</c:v>
                </c:pt>
                <c:pt idx="108">
                  <c:v>4.9315068493150687</c:v>
                </c:pt>
                <c:pt idx="109">
                  <c:v>4.95</c:v>
                </c:pt>
                <c:pt idx="110">
                  <c:v>4.9506849315068493</c:v>
                </c:pt>
                <c:pt idx="111">
                  <c:v>4.9534246575342467</c:v>
                </c:pt>
                <c:pt idx="112">
                  <c:v>4.984</c:v>
                </c:pt>
                <c:pt idx="113">
                  <c:v>4.99</c:v>
                </c:pt>
                <c:pt idx="114">
                  <c:v>5.0327999999999999</c:v>
                </c:pt>
                <c:pt idx="115">
                  <c:v>5.0656999999999996</c:v>
                </c:pt>
                <c:pt idx="116">
                  <c:v>5.1150684931506847</c:v>
                </c:pt>
                <c:pt idx="117">
                  <c:v>5.16</c:v>
                </c:pt>
                <c:pt idx="118">
                  <c:v>5.2</c:v>
                </c:pt>
                <c:pt idx="119">
                  <c:v>5.2329999999999997</c:v>
                </c:pt>
                <c:pt idx="120">
                  <c:v>5.2438356164383562</c:v>
                </c:pt>
                <c:pt idx="121">
                  <c:v>5.2849315068493148</c:v>
                </c:pt>
                <c:pt idx="122">
                  <c:v>5.3178082191780822</c:v>
                </c:pt>
                <c:pt idx="123">
                  <c:v>5.3726027397260276</c:v>
                </c:pt>
                <c:pt idx="124">
                  <c:v>5.4054794520547942</c:v>
                </c:pt>
                <c:pt idx="125">
                  <c:v>5.4082191780821915</c:v>
                </c:pt>
                <c:pt idx="126">
                  <c:v>5.4465753424657537</c:v>
                </c:pt>
                <c:pt idx="127">
                  <c:v>5.4575342465753423</c:v>
                </c:pt>
                <c:pt idx="128">
                  <c:v>5.4794520547945202</c:v>
                </c:pt>
                <c:pt idx="129">
                  <c:v>5.493150684931507</c:v>
                </c:pt>
                <c:pt idx="130">
                  <c:v>5.624657534246575</c:v>
                </c:pt>
                <c:pt idx="131">
                  <c:v>5.6602739726027398</c:v>
                </c:pt>
                <c:pt idx="132">
                  <c:v>5.7068493150684931</c:v>
                </c:pt>
                <c:pt idx="133">
                  <c:v>5.7424657534246579</c:v>
                </c:pt>
                <c:pt idx="134">
                  <c:v>5.7616438356164386</c:v>
                </c:pt>
                <c:pt idx="135">
                  <c:v>5.8465753424657532</c:v>
                </c:pt>
                <c:pt idx="136">
                  <c:v>5.8767123287671232</c:v>
                </c:pt>
                <c:pt idx="137">
                  <c:v>5.8769999999999998</c:v>
                </c:pt>
                <c:pt idx="138">
                  <c:v>5.9119999999999999</c:v>
                </c:pt>
                <c:pt idx="139">
                  <c:v>5.9589999999999996</c:v>
                </c:pt>
                <c:pt idx="140">
                  <c:v>5.9616438356164387</c:v>
                </c:pt>
                <c:pt idx="141">
                  <c:v>5.9950000000000001</c:v>
                </c:pt>
                <c:pt idx="142">
                  <c:v>6.0136986301369859</c:v>
                </c:pt>
                <c:pt idx="143">
                  <c:v>6.095890410958904</c:v>
                </c:pt>
                <c:pt idx="144">
                  <c:v>6.1230000000000002</c:v>
                </c:pt>
                <c:pt idx="145">
                  <c:v>6.1287671232876715</c:v>
                </c:pt>
                <c:pt idx="146">
                  <c:v>6.1619999999999999</c:v>
                </c:pt>
                <c:pt idx="147">
                  <c:v>6.2109589041095887</c:v>
                </c:pt>
                <c:pt idx="148">
                  <c:v>6.2328767123287667</c:v>
                </c:pt>
                <c:pt idx="149">
                  <c:v>6.25</c:v>
                </c:pt>
                <c:pt idx="150">
                  <c:v>6.266</c:v>
                </c:pt>
                <c:pt idx="151">
                  <c:v>6.3178082191780822</c:v>
                </c:pt>
                <c:pt idx="152">
                  <c:v>6.3479452054794523</c:v>
                </c:pt>
                <c:pt idx="153">
                  <c:v>6.3726027397260276</c:v>
                </c:pt>
                <c:pt idx="154">
                  <c:v>6.4082191780821915</c:v>
                </c:pt>
                <c:pt idx="155">
                  <c:v>6.484931506849315</c:v>
                </c:pt>
                <c:pt idx="156">
                  <c:v>6.515068493150685</c:v>
                </c:pt>
                <c:pt idx="157">
                  <c:v>6.5671232876712331</c:v>
                </c:pt>
                <c:pt idx="158">
                  <c:v>6.6</c:v>
                </c:pt>
                <c:pt idx="159">
                  <c:v>6.74</c:v>
                </c:pt>
                <c:pt idx="160">
                  <c:v>6.7616438356164386</c:v>
                </c:pt>
                <c:pt idx="161">
                  <c:v>6.82</c:v>
                </c:pt>
                <c:pt idx="162">
                  <c:v>6.9452054794520546</c:v>
                </c:pt>
                <c:pt idx="163">
                  <c:v>6.99</c:v>
                </c:pt>
                <c:pt idx="164">
                  <c:v>7.1808219178082195</c:v>
                </c:pt>
                <c:pt idx="165">
                  <c:v>7.1863013698630134</c:v>
                </c:pt>
                <c:pt idx="166">
                  <c:v>7.2657534246575342</c:v>
                </c:pt>
                <c:pt idx="167">
                  <c:v>7.2712328767123289</c:v>
                </c:pt>
                <c:pt idx="168">
                  <c:v>7.4328767123287669</c:v>
                </c:pt>
                <c:pt idx="169">
                  <c:v>7.4383561643835616</c:v>
                </c:pt>
                <c:pt idx="170">
                  <c:v>7.515068493150685</c:v>
                </c:pt>
                <c:pt idx="171">
                  <c:v>7.5205479452054798</c:v>
                </c:pt>
                <c:pt idx="172">
                  <c:v>7.6848999999999998</c:v>
                </c:pt>
                <c:pt idx="173">
                  <c:v>7.69</c:v>
                </c:pt>
                <c:pt idx="174">
                  <c:v>7.7729999999999997</c:v>
                </c:pt>
                <c:pt idx="175">
                  <c:v>7.9340000000000002</c:v>
                </c:pt>
                <c:pt idx="176">
                  <c:v>7.94</c:v>
                </c:pt>
                <c:pt idx="177">
                  <c:v>8.0191780821917806</c:v>
                </c:pt>
                <c:pt idx="178">
                  <c:v>8.0246575342465754</c:v>
                </c:pt>
                <c:pt idx="179">
                  <c:v>8.1808219178082187</c:v>
                </c:pt>
                <c:pt idx="180">
                  <c:v>8.1863013698630134</c:v>
                </c:pt>
                <c:pt idx="181">
                  <c:v>9</c:v>
                </c:pt>
              </c:numCache>
            </c:numRef>
          </c:xVal>
          <c:yVal>
            <c:numRef>
              <c:f>'Figure 17'!$L$31:$L$211</c:f>
              <c:numCache>
                <c:formatCode>0.00%</c:formatCode>
                <c:ptCount val="181"/>
                <c:pt idx="0">
                  <c:v>#N/A</c:v>
                </c:pt>
                <c:pt idx="1">
                  <c:v>9.8499999999999994E-3</c:v>
                </c:pt>
                <c:pt idx="2">
                  <c:v>#N/A</c:v>
                </c:pt>
                <c:pt idx="3">
                  <c:v>9.8415299341984147E-3</c:v>
                </c:pt>
                <c:pt idx="4">
                  <c:v>1.0120836168502017E-2</c:v>
                </c:pt>
                <c:pt idx="5">
                  <c:v>#N/A</c:v>
                </c:pt>
                <c:pt idx="6">
                  <c:v>#N/A</c:v>
                </c:pt>
                <c:pt idx="7">
                  <c:v>9.9289593163157368E-3</c:v>
                </c:pt>
                <c:pt idx="8">
                  <c:v>#N/A</c:v>
                </c:pt>
                <c:pt idx="9">
                  <c:v>1.0726762802245436E-2</c:v>
                </c:pt>
                <c:pt idx="10">
                  <c:v>9.3799999999999994E-3</c:v>
                </c:pt>
                <c:pt idx="11">
                  <c:v>#N/A</c:v>
                </c:pt>
                <c:pt idx="12">
                  <c:v>1.0308505798047693E-2</c:v>
                </c:pt>
                <c:pt idx="13">
                  <c:v>#N/A</c:v>
                </c:pt>
                <c:pt idx="14">
                  <c:v>1.0248964762012454E-2</c:v>
                </c:pt>
                <c:pt idx="15">
                  <c:v>#N/A</c:v>
                </c:pt>
                <c:pt idx="16">
                  <c:v>#N/A</c:v>
                </c:pt>
                <c:pt idx="17">
                  <c:v>#N/A</c:v>
                </c:pt>
                <c:pt idx="18">
                  <c:v>1.0298838893247095E-2</c:v>
                </c:pt>
                <c:pt idx="19">
                  <c:v>#N/A</c:v>
                </c:pt>
                <c:pt idx="20">
                  <c:v>1.0475979182712536E-2</c:v>
                </c:pt>
                <c:pt idx="21">
                  <c:v>#N/A</c:v>
                </c:pt>
                <c:pt idx="22">
                  <c:v>#N/A</c:v>
                </c:pt>
                <c:pt idx="23">
                  <c:v>#N/A</c:v>
                </c:pt>
                <c:pt idx="24">
                  <c:v>1.0607827555959699E-2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1.2503396220141268E-2</c:v>
                </c:pt>
                <c:pt idx="39">
                  <c:v>#N/A</c:v>
                </c:pt>
                <c:pt idx="40">
                  <c:v>1.1856477420936625E-2</c:v>
                </c:pt>
                <c:pt idx="41">
                  <c:v>#N/A</c:v>
                </c:pt>
                <c:pt idx="42">
                  <c:v>#N/A</c:v>
                </c:pt>
                <c:pt idx="43">
                  <c:v>1.3191185342744764E-2</c:v>
                </c:pt>
                <c:pt idx="44">
                  <c:v>#N/A</c:v>
                </c:pt>
                <c:pt idx="45">
                  <c:v>1.3715633851462589E-2</c:v>
                </c:pt>
                <c:pt idx="46">
                  <c:v>#N/A</c:v>
                </c:pt>
                <c:pt idx="47">
                  <c:v>1.3220000000000001E-2</c:v>
                </c:pt>
                <c:pt idx="48">
                  <c:v>1.3999999999999999E-2</c:v>
                </c:pt>
                <c:pt idx="49">
                  <c:v>#N/A</c:v>
                </c:pt>
                <c:pt idx="50">
                  <c:v>1.3818098680778388E-2</c:v>
                </c:pt>
                <c:pt idx="51">
                  <c:v>#N/A</c:v>
                </c:pt>
                <c:pt idx="52">
                  <c:v>#N/A</c:v>
                </c:pt>
                <c:pt idx="53">
                  <c:v>1.2750568805598508E-2</c:v>
                </c:pt>
                <c:pt idx="54">
                  <c:v>1.4659999999999999E-2</c:v>
                </c:pt>
                <c:pt idx="55">
                  <c:v>1.26929368102614E-2</c:v>
                </c:pt>
                <c:pt idx="56">
                  <c:v>#N/A</c:v>
                </c:pt>
                <c:pt idx="57">
                  <c:v>#N/A</c:v>
                </c:pt>
                <c:pt idx="58">
                  <c:v>1.1916744126829183E-2</c:v>
                </c:pt>
                <c:pt idx="59">
                  <c:v>1.4774639608542542E-2</c:v>
                </c:pt>
                <c:pt idx="60">
                  <c:v>#N/A</c:v>
                </c:pt>
                <c:pt idx="61">
                  <c:v>#N/A</c:v>
                </c:pt>
                <c:pt idx="62">
                  <c:v>1.414154904571214E-2</c:v>
                </c:pt>
                <c:pt idx="63">
                  <c:v>1.4198499601496228E-2</c:v>
                </c:pt>
                <c:pt idx="64">
                  <c:v>#N/A</c:v>
                </c:pt>
                <c:pt idx="65">
                  <c:v>#N/A</c:v>
                </c:pt>
                <c:pt idx="66">
                  <c:v>1.4702260274646117E-2</c:v>
                </c:pt>
                <c:pt idx="67">
                  <c:v>1.4751571108579286E-2</c:v>
                </c:pt>
                <c:pt idx="68">
                  <c:v>1.32666780870735E-2</c:v>
                </c:pt>
                <c:pt idx="69">
                  <c:v>1.3288778370531914E-2</c:v>
                </c:pt>
                <c:pt idx="70">
                  <c:v>#N/A</c:v>
                </c:pt>
                <c:pt idx="71">
                  <c:v>1.3929112739924429E-2</c:v>
                </c:pt>
                <c:pt idx="72">
                  <c:v>#N/A</c:v>
                </c:pt>
                <c:pt idx="73">
                  <c:v>#N/A</c:v>
                </c:pt>
                <c:pt idx="74">
                  <c:v>1.367E-2</c:v>
                </c:pt>
                <c:pt idx="75">
                  <c:v>1.4847588427289915E-2</c:v>
                </c:pt>
                <c:pt idx="76">
                  <c:v>#N/A</c:v>
                </c:pt>
                <c:pt idx="77">
                  <c:v>#N/A</c:v>
                </c:pt>
                <c:pt idx="78">
                  <c:v>1.4561212470139105E-2</c:v>
                </c:pt>
                <c:pt idx="79">
                  <c:v>1.3180000000000001E-2</c:v>
                </c:pt>
                <c:pt idx="80">
                  <c:v>1.3540590409427298E-2</c:v>
                </c:pt>
                <c:pt idx="81">
                  <c:v>1.5445875524103383E-2</c:v>
                </c:pt>
                <c:pt idx="82">
                  <c:v>#N/A</c:v>
                </c:pt>
                <c:pt idx="83">
                  <c:v>1.4733094000259128E-2</c:v>
                </c:pt>
                <c:pt idx="84">
                  <c:v>#N/A</c:v>
                </c:pt>
                <c:pt idx="85">
                  <c:v>1.4278694871314546E-2</c:v>
                </c:pt>
                <c:pt idx="86">
                  <c:v>1.3250904358233884E-2</c:v>
                </c:pt>
                <c:pt idx="87">
                  <c:v>#N/A</c:v>
                </c:pt>
                <c:pt idx="88">
                  <c:v>1.3853989556145247E-2</c:v>
                </c:pt>
                <c:pt idx="89">
                  <c:v>#N/A</c:v>
                </c:pt>
                <c:pt idx="90">
                  <c:v>1.4279999999999999E-2</c:v>
                </c:pt>
                <c:pt idx="91">
                  <c:v>1.4330000000000001E-2</c:v>
                </c:pt>
                <c:pt idx="92">
                  <c:v>#N/A</c:v>
                </c:pt>
                <c:pt idx="93">
                  <c:v>#N/A</c:v>
                </c:pt>
                <c:pt idx="94">
                  <c:v>1.4137967075921387E-2</c:v>
                </c:pt>
                <c:pt idx="95">
                  <c:v>1.481425179095212E-2</c:v>
                </c:pt>
                <c:pt idx="96">
                  <c:v>1.557651933808688E-2</c:v>
                </c:pt>
                <c:pt idx="97">
                  <c:v>1.5260000000000001E-2</c:v>
                </c:pt>
                <c:pt idx="98">
                  <c:v>#N/A</c:v>
                </c:pt>
                <c:pt idx="99">
                  <c:v>1.5255981631093166E-2</c:v>
                </c:pt>
                <c:pt idx="100">
                  <c:v>#N/A</c:v>
                </c:pt>
                <c:pt idx="101">
                  <c:v>1.4864635258796235E-2</c:v>
                </c:pt>
                <c:pt idx="102">
                  <c:v>1.6193603504710694E-2</c:v>
                </c:pt>
                <c:pt idx="103">
                  <c:v>#N/A</c:v>
                </c:pt>
                <c:pt idx="104">
                  <c:v>1.5894845350063282E-2</c:v>
                </c:pt>
                <c:pt idx="105">
                  <c:v>#N/A</c:v>
                </c:pt>
                <c:pt idx="106">
                  <c:v>1.4535207301172502E-2</c:v>
                </c:pt>
                <c:pt idx="107">
                  <c:v>1.5529999999999999E-2</c:v>
                </c:pt>
                <c:pt idx="108">
                  <c:v>1.4424753137966271E-2</c:v>
                </c:pt>
                <c:pt idx="109">
                  <c:v>1.5269999999999999E-2</c:v>
                </c:pt>
                <c:pt idx="110">
                  <c:v>#N/A</c:v>
                </c:pt>
                <c:pt idx="111">
                  <c:v>1.5740709565938579E-2</c:v>
                </c:pt>
                <c:pt idx="112">
                  <c:v>1.472E-2</c:v>
                </c:pt>
                <c:pt idx="113">
                  <c:v>#N/A</c:v>
                </c:pt>
                <c:pt idx="114">
                  <c:v>1.6120000000000002E-2</c:v>
                </c:pt>
                <c:pt idx="115">
                  <c:v>1.5552554887386967E-2</c:v>
                </c:pt>
                <c:pt idx="116">
                  <c:v>1.5779476726427343E-2</c:v>
                </c:pt>
                <c:pt idx="117">
                  <c:v>#N/A</c:v>
                </c:pt>
                <c:pt idx="118">
                  <c:v>1.72E-2</c:v>
                </c:pt>
                <c:pt idx="119">
                  <c:v>1.5730000000000001E-2</c:v>
                </c:pt>
                <c:pt idx="120">
                  <c:v>#N/A</c:v>
                </c:pt>
                <c:pt idx="121">
                  <c:v>1.7151227080719568E-2</c:v>
                </c:pt>
                <c:pt idx="122">
                  <c:v>1.6055377716618954E-2</c:v>
                </c:pt>
                <c:pt idx="123">
                  <c:v>1.5239826952380906E-2</c:v>
                </c:pt>
                <c:pt idx="124">
                  <c:v>#N/A</c:v>
                </c:pt>
                <c:pt idx="125">
                  <c:v>#N/A</c:v>
                </c:pt>
                <c:pt idx="126">
                  <c:v>1.6546936768176548E-2</c:v>
                </c:pt>
                <c:pt idx="127">
                  <c:v>1.3770030372619053E-2</c:v>
                </c:pt>
                <c:pt idx="128">
                  <c:v>1.5860103590361604E-2</c:v>
                </c:pt>
                <c:pt idx="129">
                  <c:v>#N/A</c:v>
                </c:pt>
                <c:pt idx="130">
                  <c:v>1.5799783231818208E-2</c:v>
                </c:pt>
                <c:pt idx="131">
                  <c:v>#N/A</c:v>
                </c:pt>
                <c:pt idx="132">
                  <c:v>1.6389840420238035E-2</c:v>
                </c:pt>
                <c:pt idx="133">
                  <c:v>#N/A</c:v>
                </c:pt>
                <c:pt idx="134">
                  <c:v>1.5351823327166579E-2</c:v>
                </c:pt>
                <c:pt idx="135">
                  <c:v>1.4264667960003361E-2</c:v>
                </c:pt>
                <c:pt idx="136">
                  <c:v>#N/A</c:v>
                </c:pt>
                <c:pt idx="137">
                  <c:v>1.5730000000000001E-2</c:v>
                </c:pt>
                <c:pt idx="138">
                  <c:v>#N/A</c:v>
                </c:pt>
                <c:pt idx="139">
                  <c:v>1.602E-2</c:v>
                </c:pt>
                <c:pt idx="140">
                  <c:v>#N/A</c:v>
                </c:pt>
                <c:pt idx="141">
                  <c:v>#N/A</c:v>
                </c:pt>
                <c:pt idx="142">
                  <c:v>1.5809316853318208E-2</c:v>
                </c:pt>
                <c:pt idx="143">
                  <c:v>1.6280216400074814E-2</c:v>
                </c:pt>
                <c:pt idx="144">
                  <c:v>1.651E-2</c:v>
                </c:pt>
                <c:pt idx="145">
                  <c:v>#N/A</c:v>
                </c:pt>
                <c:pt idx="146">
                  <c:v>#N/A</c:v>
                </c:pt>
                <c:pt idx="147">
                  <c:v>1.6494617802631551E-2</c:v>
                </c:pt>
                <c:pt idx="148">
                  <c:v>#N/A</c:v>
                </c:pt>
                <c:pt idx="149">
                  <c:v>#N/A</c:v>
                </c:pt>
                <c:pt idx="150">
                  <c:v>1.536E-2</c:v>
                </c:pt>
                <c:pt idx="151">
                  <c:v>#N/A</c:v>
                </c:pt>
                <c:pt idx="152">
                  <c:v>1.5863423519346966E-2</c:v>
                </c:pt>
                <c:pt idx="153">
                  <c:v>1.6197866234523798E-2</c:v>
                </c:pt>
                <c:pt idx="154">
                  <c:v>#N/A</c:v>
                </c:pt>
                <c:pt idx="155">
                  <c:v>#N/A</c:v>
                </c:pt>
                <c:pt idx="156">
                  <c:v>1.5909632031707744E-2</c:v>
                </c:pt>
                <c:pt idx="157">
                  <c:v>#N/A</c:v>
                </c:pt>
                <c:pt idx="158">
                  <c:v>1.5893201757864687E-2</c:v>
                </c:pt>
                <c:pt idx="159">
                  <c:v>#N/A</c:v>
                </c:pt>
                <c:pt idx="160">
                  <c:v>1.588606020186396E-2</c:v>
                </c:pt>
                <c:pt idx="161">
                  <c:v>#N/A</c:v>
                </c:pt>
                <c:pt idx="162">
                  <c:v>#N/A</c:v>
                </c:pt>
                <c:pt idx="163">
                  <c:v>#N/A</c:v>
                </c:pt>
                <c:pt idx="164">
                  <c:v>1.7714665567380827E-2</c:v>
                </c:pt>
                <c:pt idx="165">
                  <c:v>1.7112401872642801E-2</c:v>
                </c:pt>
                <c:pt idx="166">
                  <c:v>1.6765157803503409E-2</c:v>
                </c:pt>
                <c:pt idx="167">
                  <c:v>1.5923076219221056E-2</c:v>
                </c:pt>
                <c:pt idx="168">
                  <c:v>1.8403257114318082E-2</c:v>
                </c:pt>
                <c:pt idx="169">
                  <c:v>1.7658380537636343E-2</c:v>
                </c:pt>
                <c:pt idx="170">
                  <c:v>1.8733560902074717E-2</c:v>
                </c:pt>
                <c:pt idx="171">
                  <c:v>1.81761599361972E-2</c:v>
                </c:pt>
                <c:pt idx="172">
                  <c:v>1.7659999999999999E-2</c:v>
                </c:pt>
                <c:pt idx="173">
                  <c:v>1.6990000000000002E-2</c:v>
                </c:pt>
                <c:pt idx="174">
                  <c:v>1.7499395619789186E-2</c:v>
                </c:pt>
                <c:pt idx="175">
                  <c:v>1.9050000000000001E-2</c:v>
                </c:pt>
                <c:pt idx="176">
                  <c:v>1.7049999999999999E-2</c:v>
                </c:pt>
                <c:pt idx="177">
                  <c:v>1.9161269357180374E-2</c:v>
                </c:pt>
                <c:pt idx="178">
                  <c:v>1.6651096911887167E-2</c:v>
                </c:pt>
                <c:pt idx="179">
                  <c:v>1.898127295200687E-2</c:v>
                </c:pt>
                <c:pt idx="180">
                  <c:v>1.6537699281727897E-2</c:v>
                </c:pt>
              </c:numCache>
            </c:numRef>
          </c:yVal>
          <c:smooth val="1"/>
        </c:ser>
        <c:ser>
          <c:idx val="3"/>
          <c:order val="3"/>
          <c:tx>
            <c:v>BBB Bonds</c:v>
          </c:tx>
          <c:spPr>
            <a:ln w="66675">
              <a:noFill/>
            </a:ln>
          </c:spPr>
          <c:marker>
            <c:symbol val="diamond"/>
            <c:size val="5"/>
          </c:marker>
          <c:xVal>
            <c:numRef>
              <c:f>'Figure 17'!$B$31:$B$212</c:f>
              <c:numCache>
                <c:formatCode>0.00</c:formatCode>
                <c:ptCount val="182"/>
                <c:pt idx="0">
                  <c:v>1.46</c:v>
                </c:pt>
                <c:pt idx="1">
                  <c:v>1.53</c:v>
                </c:pt>
                <c:pt idx="2">
                  <c:v>1.5342465753424657</c:v>
                </c:pt>
                <c:pt idx="3">
                  <c:v>1.5397260273972602</c:v>
                </c:pt>
                <c:pt idx="4">
                  <c:v>1.5452054794520549</c:v>
                </c:pt>
                <c:pt idx="5">
                  <c:v>1.6080000000000001</c:v>
                </c:pt>
                <c:pt idx="6">
                  <c:v>1.6164383561643836</c:v>
                </c:pt>
                <c:pt idx="7">
                  <c:v>1.6191780821917807</c:v>
                </c:pt>
                <c:pt idx="8">
                  <c:v>1.627</c:v>
                </c:pt>
                <c:pt idx="9">
                  <c:v>1.7068493150684931</c:v>
                </c:pt>
                <c:pt idx="10">
                  <c:v>1.7096</c:v>
                </c:pt>
                <c:pt idx="11">
                  <c:v>1.712</c:v>
                </c:pt>
                <c:pt idx="12">
                  <c:v>1.7808219178082192</c:v>
                </c:pt>
                <c:pt idx="13">
                  <c:v>1.786</c:v>
                </c:pt>
                <c:pt idx="14">
                  <c:v>1.7917808219178082</c:v>
                </c:pt>
                <c:pt idx="15">
                  <c:v>1.7945205479452055</c:v>
                </c:pt>
                <c:pt idx="16">
                  <c:v>1.8739726027397261</c:v>
                </c:pt>
                <c:pt idx="17">
                  <c:v>1.8794520547945206</c:v>
                </c:pt>
                <c:pt idx="18">
                  <c:v>1.9589041095890412</c:v>
                </c:pt>
                <c:pt idx="19">
                  <c:v>2.0350000000000001</c:v>
                </c:pt>
                <c:pt idx="20">
                  <c:v>2.043835616438356</c:v>
                </c:pt>
                <c:pt idx="21">
                  <c:v>2.0465753424657533</c:v>
                </c:pt>
                <c:pt idx="22">
                  <c:v>2.1205479452054794</c:v>
                </c:pt>
                <c:pt idx="23">
                  <c:v>2.128767123287671</c:v>
                </c:pt>
                <c:pt idx="24">
                  <c:v>2.2054794520547945</c:v>
                </c:pt>
                <c:pt idx="25">
                  <c:v>2.2821917808219179</c:v>
                </c:pt>
                <c:pt idx="26">
                  <c:v>2.2986</c:v>
                </c:pt>
                <c:pt idx="27">
                  <c:v>2.38</c:v>
                </c:pt>
                <c:pt idx="28">
                  <c:v>2.3945205479452056</c:v>
                </c:pt>
                <c:pt idx="29">
                  <c:v>2.4794520547945207</c:v>
                </c:pt>
                <c:pt idx="30">
                  <c:v>2.548</c:v>
                </c:pt>
                <c:pt idx="31">
                  <c:v>2.63</c:v>
                </c:pt>
                <c:pt idx="32">
                  <c:v>2.6465753424657534</c:v>
                </c:pt>
                <c:pt idx="33">
                  <c:v>2.7287671232876711</c:v>
                </c:pt>
                <c:pt idx="34">
                  <c:v>2.7945205479452055</c:v>
                </c:pt>
                <c:pt idx="35">
                  <c:v>2.899</c:v>
                </c:pt>
                <c:pt idx="36">
                  <c:v>2.98</c:v>
                </c:pt>
                <c:pt idx="37">
                  <c:v>3.15</c:v>
                </c:pt>
                <c:pt idx="38">
                  <c:v>3.1780821917808217</c:v>
                </c:pt>
                <c:pt idx="39">
                  <c:v>3.2328767123287672</c:v>
                </c:pt>
                <c:pt idx="40">
                  <c:v>3.2630136986301368</c:v>
                </c:pt>
                <c:pt idx="41">
                  <c:v>3.3698630136986303</c:v>
                </c:pt>
                <c:pt idx="42">
                  <c:v>3.3945205479452056</c:v>
                </c:pt>
                <c:pt idx="43">
                  <c:v>3.43013698630137</c:v>
                </c:pt>
                <c:pt idx="44">
                  <c:v>3.4547945205479453</c:v>
                </c:pt>
                <c:pt idx="45">
                  <c:v>3.5123287671232877</c:v>
                </c:pt>
                <c:pt idx="46">
                  <c:v>3.6219178082191781</c:v>
                </c:pt>
                <c:pt idx="47">
                  <c:v>3.6819999999999999</c:v>
                </c:pt>
                <c:pt idx="48">
                  <c:v>3.7639999999999998</c:v>
                </c:pt>
                <c:pt idx="49">
                  <c:v>3.8164383561643835</c:v>
                </c:pt>
                <c:pt idx="50">
                  <c:v>3.8356164383561642</c:v>
                </c:pt>
                <c:pt idx="51">
                  <c:v>3.8740000000000001</c:v>
                </c:pt>
                <c:pt idx="52">
                  <c:v>3.9013698630136986</c:v>
                </c:pt>
                <c:pt idx="53">
                  <c:v>3.9205479452054797</c:v>
                </c:pt>
                <c:pt idx="54">
                  <c:v>3.9315000000000002</c:v>
                </c:pt>
                <c:pt idx="55">
                  <c:v>3.9315068493150687</c:v>
                </c:pt>
                <c:pt idx="56">
                  <c:v>3.9506849315068493</c:v>
                </c:pt>
                <c:pt idx="57">
                  <c:v>3.956</c:v>
                </c:pt>
                <c:pt idx="58">
                  <c:v>4.0164383561643833</c:v>
                </c:pt>
                <c:pt idx="59">
                  <c:v>4.0164383561643833</c:v>
                </c:pt>
                <c:pt idx="60">
                  <c:v>4.0356164383561648</c:v>
                </c:pt>
                <c:pt idx="61">
                  <c:v>4.0684931506849313</c:v>
                </c:pt>
                <c:pt idx="62">
                  <c:v>4.087671232876712</c:v>
                </c:pt>
                <c:pt idx="63">
                  <c:v>4.1150684931506847</c:v>
                </c:pt>
                <c:pt idx="64">
                  <c:v>4.12</c:v>
                </c:pt>
                <c:pt idx="65">
                  <c:v>4.1506849315068495</c:v>
                </c:pt>
                <c:pt idx="66">
                  <c:v>4.1698630136986301</c:v>
                </c:pt>
                <c:pt idx="67">
                  <c:v>4.1780821917808222</c:v>
                </c:pt>
                <c:pt idx="68">
                  <c:v>4.183561643835616</c:v>
                </c:pt>
                <c:pt idx="69">
                  <c:v>4.2</c:v>
                </c:pt>
                <c:pt idx="70">
                  <c:v>4.2027397260273975</c:v>
                </c:pt>
                <c:pt idx="71">
                  <c:v>4.2657534246575342</c:v>
                </c:pt>
                <c:pt idx="72">
                  <c:v>4.2849315068493148</c:v>
                </c:pt>
                <c:pt idx="73">
                  <c:v>4.32</c:v>
                </c:pt>
                <c:pt idx="74">
                  <c:v>4.34</c:v>
                </c:pt>
                <c:pt idx="75">
                  <c:v>4.3671232876712329</c:v>
                </c:pt>
                <c:pt idx="76">
                  <c:v>4.4020000000000001</c:v>
                </c:pt>
                <c:pt idx="77">
                  <c:v>4.4054794520547942</c:v>
                </c:pt>
                <c:pt idx="78">
                  <c:v>4.42</c:v>
                </c:pt>
                <c:pt idx="79">
                  <c:v>4.4359999999999999</c:v>
                </c:pt>
                <c:pt idx="80">
                  <c:v>4.4465753424657537</c:v>
                </c:pt>
                <c:pt idx="81">
                  <c:v>4.4493150684931511</c:v>
                </c:pt>
                <c:pt idx="82">
                  <c:v>4.4550000000000001</c:v>
                </c:pt>
                <c:pt idx="83">
                  <c:v>4.4794520547945202</c:v>
                </c:pt>
                <c:pt idx="84">
                  <c:v>4.4904109589041097</c:v>
                </c:pt>
                <c:pt idx="85">
                  <c:v>4.5178082191780824</c:v>
                </c:pt>
                <c:pt idx="86">
                  <c:v>4.5315068493150683</c:v>
                </c:pt>
                <c:pt idx="87">
                  <c:v>4.5369999999999999</c:v>
                </c:pt>
                <c:pt idx="88">
                  <c:v>4.5643835616438357</c:v>
                </c:pt>
                <c:pt idx="89">
                  <c:v>4.57</c:v>
                </c:pt>
                <c:pt idx="90">
                  <c:v>4.5890000000000004</c:v>
                </c:pt>
                <c:pt idx="91">
                  <c:v>4.6189999999999998</c:v>
                </c:pt>
                <c:pt idx="92">
                  <c:v>4.6547945205479451</c:v>
                </c:pt>
                <c:pt idx="93">
                  <c:v>4.6575342465753424</c:v>
                </c:pt>
                <c:pt idx="94">
                  <c:v>4.6739726027397257</c:v>
                </c:pt>
                <c:pt idx="95">
                  <c:v>4.6849315068493151</c:v>
                </c:pt>
                <c:pt idx="96">
                  <c:v>4.6986301369863011</c:v>
                </c:pt>
                <c:pt idx="97">
                  <c:v>4.7</c:v>
                </c:pt>
                <c:pt idx="98">
                  <c:v>4.7</c:v>
                </c:pt>
                <c:pt idx="99">
                  <c:v>4.7315068493150685</c:v>
                </c:pt>
                <c:pt idx="100">
                  <c:v>4.7397260273972606</c:v>
                </c:pt>
                <c:pt idx="101">
                  <c:v>4.7698630136986298</c:v>
                </c:pt>
                <c:pt idx="102">
                  <c:v>4.7808219178082192</c:v>
                </c:pt>
                <c:pt idx="103">
                  <c:v>4.79</c:v>
                </c:pt>
                <c:pt idx="104">
                  <c:v>4.8136986301369866</c:v>
                </c:pt>
                <c:pt idx="105">
                  <c:v>4.82</c:v>
                </c:pt>
                <c:pt idx="106">
                  <c:v>4.8356164383561646</c:v>
                </c:pt>
                <c:pt idx="107">
                  <c:v>4.8680000000000003</c:v>
                </c:pt>
                <c:pt idx="108">
                  <c:v>4.9315068493150687</c:v>
                </c:pt>
                <c:pt idx="109">
                  <c:v>4.95</c:v>
                </c:pt>
                <c:pt idx="110">
                  <c:v>4.9506849315068493</c:v>
                </c:pt>
                <c:pt idx="111">
                  <c:v>4.9534246575342467</c:v>
                </c:pt>
                <c:pt idx="112">
                  <c:v>4.984</c:v>
                </c:pt>
                <c:pt idx="113">
                  <c:v>4.99</c:v>
                </c:pt>
                <c:pt idx="114">
                  <c:v>5.0327999999999999</c:v>
                </c:pt>
                <c:pt idx="115">
                  <c:v>5.0656999999999996</c:v>
                </c:pt>
                <c:pt idx="116">
                  <c:v>5.1150684931506847</c:v>
                </c:pt>
                <c:pt idx="117">
                  <c:v>5.16</c:v>
                </c:pt>
                <c:pt idx="118">
                  <c:v>5.2</c:v>
                </c:pt>
                <c:pt idx="119">
                  <c:v>5.2329999999999997</c:v>
                </c:pt>
                <c:pt idx="120">
                  <c:v>5.2438356164383562</c:v>
                </c:pt>
                <c:pt idx="121">
                  <c:v>5.2849315068493148</c:v>
                </c:pt>
                <c:pt idx="122">
                  <c:v>5.3178082191780822</c:v>
                </c:pt>
                <c:pt idx="123">
                  <c:v>5.3726027397260276</c:v>
                </c:pt>
                <c:pt idx="124">
                  <c:v>5.4054794520547942</c:v>
                </c:pt>
                <c:pt idx="125">
                  <c:v>5.4082191780821915</c:v>
                </c:pt>
                <c:pt idx="126">
                  <c:v>5.4465753424657537</c:v>
                </c:pt>
                <c:pt idx="127">
                  <c:v>5.4575342465753423</c:v>
                </c:pt>
                <c:pt idx="128">
                  <c:v>5.4794520547945202</c:v>
                </c:pt>
                <c:pt idx="129">
                  <c:v>5.493150684931507</c:v>
                </c:pt>
                <c:pt idx="130">
                  <c:v>5.624657534246575</c:v>
                </c:pt>
                <c:pt idx="131">
                  <c:v>5.6602739726027398</c:v>
                </c:pt>
                <c:pt idx="132">
                  <c:v>5.7068493150684931</c:v>
                </c:pt>
                <c:pt idx="133">
                  <c:v>5.7424657534246579</c:v>
                </c:pt>
                <c:pt idx="134">
                  <c:v>5.7616438356164386</c:v>
                </c:pt>
                <c:pt idx="135">
                  <c:v>5.8465753424657532</c:v>
                </c:pt>
                <c:pt idx="136">
                  <c:v>5.8767123287671232</c:v>
                </c:pt>
                <c:pt idx="137">
                  <c:v>5.8769999999999998</c:v>
                </c:pt>
                <c:pt idx="138">
                  <c:v>5.9119999999999999</c:v>
                </c:pt>
                <c:pt idx="139">
                  <c:v>5.9589999999999996</c:v>
                </c:pt>
                <c:pt idx="140">
                  <c:v>5.9616438356164387</c:v>
                </c:pt>
                <c:pt idx="141">
                  <c:v>5.9950000000000001</c:v>
                </c:pt>
                <c:pt idx="142">
                  <c:v>6.0136986301369859</c:v>
                </c:pt>
                <c:pt idx="143">
                  <c:v>6.095890410958904</c:v>
                </c:pt>
                <c:pt idx="144">
                  <c:v>6.1230000000000002</c:v>
                </c:pt>
                <c:pt idx="145">
                  <c:v>6.1287671232876715</c:v>
                </c:pt>
                <c:pt idx="146">
                  <c:v>6.1619999999999999</c:v>
                </c:pt>
                <c:pt idx="147">
                  <c:v>6.2109589041095887</c:v>
                </c:pt>
                <c:pt idx="148">
                  <c:v>6.2328767123287667</c:v>
                </c:pt>
                <c:pt idx="149">
                  <c:v>6.25</c:v>
                </c:pt>
                <c:pt idx="150">
                  <c:v>6.266</c:v>
                </c:pt>
                <c:pt idx="151">
                  <c:v>6.3178082191780822</c:v>
                </c:pt>
                <c:pt idx="152">
                  <c:v>6.3479452054794523</c:v>
                </c:pt>
                <c:pt idx="153">
                  <c:v>6.3726027397260276</c:v>
                </c:pt>
                <c:pt idx="154">
                  <c:v>6.4082191780821915</c:v>
                </c:pt>
                <c:pt idx="155">
                  <c:v>6.484931506849315</c:v>
                </c:pt>
                <c:pt idx="156">
                  <c:v>6.515068493150685</c:v>
                </c:pt>
                <c:pt idx="157">
                  <c:v>6.5671232876712331</c:v>
                </c:pt>
                <c:pt idx="158">
                  <c:v>6.6</c:v>
                </c:pt>
                <c:pt idx="159">
                  <c:v>6.74</c:v>
                </c:pt>
                <c:pt idx="160">
                  <c:v>6.7616438356164386</c:v>
                </c:pt>
                <c:pt idx="161">
                  <c:v>6.82</c:v>
                </c:pt>
                <c:pt idx="162">
                  <c:v>6.9452054794520546</c:v>
                </c:pt>
                <c:pt idx="163">
                  <c:v>6.99</c:v>
                </c:pt>
                <c:pt idx="164">
                  <c:v>7.1808219178082195</c:v>
                </c:pt>
                <c:pt idx="165">
                  <c:v>7.1863013698630134</c:v>
                </c:pt>
                <c:pt idx="166">
                  <c:v>7.2657534246575342</c:v>
                </c:pt>
                <c:pt idx="167">
                  <c:v>7.2712328767123289</c:v>
                </c:pt>
                <c:pt idx="168">
                  <c:v>7.4328767123287669</c:v>
                </c:pt>
                <c:pt idx="169">
                  <c:v>7.4383561643835616</c:v>
                </c:pt>
                <c:pt idx="170">
                  <c:v>7.515068493150685</c:v>
                </c:pt>
                <c:pt idx="171">
                  <c:v>7.5205479452054798</c:v>
                </c:pt>
                <c:pt idx="172">
                  <c:v>7.6848999999999998</c:v>
                </c:pt>
                <c:pt idx="173">
                  <c:v>7.69</c:v>
                </c:pt>
                <c:pt idx="174">
                  <c:v>7.7729999999999997</c:v>
                </c:pt>
                <c:pt idx="175">
                  <c:v>7.9340000000000002</c:v>
                </c:pt>
                <c:pt idx="176">
                  <c:v>7.94</c:v>
                </c:pt>
                <c:pt idx="177">
                  <c:v>8.0191780821917806</c:v>
                </c:pt>
                <c:pt idx="178">
                  <c:v>8.0246575342465754</c:v>
                </c:pt>
                <c:pt idx="179">
                  <c:v>8.1808219178082187</c:v>
                </c:pt>
                <c:pt idx="180">
                  <c:v>8.1863013698630134</c:v>
                </c:pt>
                <c:pt idx="181">
                  <c:v>9</c:v>
                </c:pt>
              </c:numCache>
            </c:numRef>
          </c:xVal>
          <c:yVal>
            <c:numRef>
              <c:f>'Figure 17'!$M$31:$M$211</c:f>
              <c:numCache>
                <c:formatCode>0.00%</c:formatCode>
                <c:ptCount val="181"/>
                <c:pt idx="0">
                  <c:v>#N/A</c:v>
                </c:pt>
                <c:pt idx="1">
                  <c:v>#N/A</c:v>
                </c:pt>
                <c:pt idx="2">
                  <c:v>1.2166702657678059E-2</c:v>
                </c:pt>
                <c:pt idx="3">
                  <c:v>#N/A</c:v>
                </c:pt>
                <c:pt idx="4">
                  <c:v>#N/A</c:v>
                </c:pt>
                <c:pt idx="5">
                  <c:v>#N/A</c:v>
                </c:pt>
                <c:pt idx="6">
                  <c:v>1.199593510654309E-2</c:v>
                </c:pt>
                <c:pt idx="7">
                  <c:v>#N/A</c:v>
                </c:pt>
                <c:pt idx="8">
                  <c:v>#N/A</c:v>
                </c:pt>
                <c:pt idx="9">
                  <c:v>#N/A</c:v>
                </c:pt>
                <c:pt idx="10">
                  <c:v>#N/A</c:v>
                </c:pt>
                <c:pt idx="11">
                  <c:v>#N/A</c:v>
                </c:pt>
                <c:pt idx="12">
                  <c:v>#N/A</c:v>
                </c:pt>
                <c:pt idx="13">
                  <c:v>1.1810000000000001E-2</c:v>
                </c:pt>
                <c:pt idx="14">
                  <c:v>#N/A</c:v>
                </c:pt>
                <c:pt idx="15">
                  <c:v>#N/A</c:v>
                </c:pt>
                <c:pt idx="16">
                  <c:v>#N/A</c:v>
                </c:pt>
                <c:pt idx="17">
                  <c:v>#N/A</c:v>
                </c:pt>
                <c:pt idx="18">
                  <c:v>#N/A</c:v>
                </c:pt>
                <c:pt idx="19">
                  <c:v>1.2809999999999998E-2</c:v>
                </c:pt>
                <c:pt idx="20">
                  <c:v>#N/A</c:v>
                </c:pt>
                <c:pt idx="21">
                  <c:v>#N/A</c:v>
                </c:pt>
                <c:pt idx="22">
                  <c:v>1.3036491619919021E-2</c:v>
                </c:pt>
                <c:pt idx="23">
                  <c:v>#N/A</c:v>
                </c:pt>
                <c:pt idx="24">
                  <c:v>#N/A</c:v>
                </c:pt>
                <c:pt idx="25">
                  <c:v>1.3543419536659282E-2</c:v>
                </c:pt>
                <c:pt idx="26">
                  <c:v>#N/A</c:v>
                </c:pt>
                <c:pt idx="27">
                  <c:v>#N/A</c:v>
                </c:pt>
                <c:pt idx="28">
                  <c:v>1.3176102177250111E-2</c:v>
                </c:pt>
                <c:pt idx="29">
                  <c:v>1.2490000000000001E-2</c:v>
                </c:pt>
                <c:pt idx="30">
                  <c:v>#N/A</c:v>
                </c:pt>
                <c:pt idx="31">
                  <c:v>#N/A</c:v>
                </c:pt>
                <c:pt idx="32">
                  <c:v>1.3557808705244739E-2</c:v>
                </c:pt>
                <c:pt idx="33">
                  <c:v>1.4058369328231311E-2</c:v>
                </c:pt>
                <c:pt idx="34">
                  <c:v>#N/A</c:v>
                </c:pt>
                <c:pt idx="35">
                  <c:v>1.345E-2</c:v>
                </c:pt>
                <c:pt idx="36">
                  <c:v>1.4530047413618623E-2</c:v>
                </c:pt>
                <c:pt idx="37">
                  <c:v>1.538E-2</c:v>
                </c:pt>
                <c:pt idx="38">
                  <c:v>#N/A</c:v>
                </c:pt>
                <c:pt idx="39">
                  <c:v>1.5351138112753026E-2</c:v>
                </c:pt>
                <c:pt idx="40">
                  <c:v>#N/A</c:v>
                </c:pt>
                <c:pt idx="41">
                  <c:v>1.3724842367231054E-2</c:v>
                </c:pt>
                <c:pt idx="42">
                  <c:v>1.5395697069701737E-2</c:v>
                </c:pt>
                <c:pt idx="43">
                  <c:v>#N/A</c:v>
                </c:pt>
                <c:pt idx="44">
                  <c:v>1.228859410352324E-2</c:v>
                </c:pt>
                <c:pt idx="45">
                  <c:v>#N/A</c:v>
                </c:pt>
                <c:pt idx="46">
                  <c:v>1.3363592706850171E-2</c:v>
                </c:pt>
                <c:pt idx="47">
                  <c:v>#N/A</c:v>
                </c:pt>
                <c:pt idx="48">
                  <c:v>#N/A</c:v>
                </c:pt>
                <c:pt idx="49">
                  <c:v>#N/A</c:v>
                </c:pt>
                <c:pt idx="50">
                  <c:v>#N/A</c:v>
                </c:pt>
                <c:pt idx="51">
                  <c:v>1.325E-2</c:v>
                </c:pt>
                <c:pt idx="52">
                  <c:v>#N/A</c:v>
                </c:pt>
                <c:pt idx="53">
                  <c:v>#N/A</c:v>
                </c:pt>
                <c:pt idx="54">
                  <c:v>#N/A</c:v>
                </c:pt>
                <c:pt idx="55">
                  <c:v>#N/A</c:v>
                </c:pt>
                <c:pt idx="56">
                  <c:v>#N/A</c:v>
                </c:pt>
                <c:pt idx="57">
                  <c:v>1.3962565291915212E-2</c:v>
                </c:pt>
                <c:pt idx="58">
                  <c:v>#N/A</c:v>
                </c:pt>
                <c:pt idx="59">
                  <c:v>#N/A</c:v>
                </c:pt>
                <c:pt idx="60">
                  <c:v>#N/A</c:v>
                </c:pt>
                <c:pt idx="61">
                  <c:v>#N/A</c:v>
                </c:pt>
                <c:pt idx="62">
                  <c:v>#N/A</c:v>
                </c:pt>
                <c:pt idx="63">
                  <c:v>#N/A</c:v>
                </c:pt>
                <c:pt idx="64">
                  <c:v>1.47E-2</c:v>
                </c:pt>
                <c:pt idx="65">
                  <c:v>#N/A</c:v>
                </c:pt>
                <c:pt idx="66">
                  <c:v>#N/A</c:v>
                </c:pt>
                <c:pt idx="67">
                  <c:v>#N/A</c:v>
                </c:pt>
                <c:pt idx="68">
                  <c:v>#N/A</c:v>
                </c:pt>
                <c:pt idx="69">
                  <c:v>#N/A</c:v>
                </c:pt>
                <c:pt idx="70">
                  <c:v>#N/A</c:v>
                </c:pt>
                <c:pt idx="71">
                  <c:v>#N/A</c:v>
                </c:pt>
                <c:pt idx="72">
                  <c:v>#N/A</c:v>
                </c:pt>
                <c:pt idx="73">
                  <c:v>#N/A</c:v>
                </c:pt>
                <c:pt idx="74">
                  <c:v>#N/A</c:v>
                </c:pt>
                <c:pt idx="75">
                  <c:v>#N/A</c:v>
                </c:pt>
                <c:pt idx="76">
                  <c:v>#N/A</c:v>
                </c:pt>
                <c:pt idx="77">
                  <c:v>1.5917694332197096E-2</c:v>
                </c:pt>
                <c:pt idx="78">
                  <c:v>#N/A</c:v>
                </c:pt>
                <c:pt idx="79">
                  <c:v>#N/A</c:v>
                </c:pt>
                <c:pt idx="80">
                  <c:v>#N/A</c:v>
                </c:pt>
                <c:pt idx="81">
                  <c:v>#N/A</c:v>
                </c:pt>
                <c:pt idx="82">
                  <c:v>#N/A</c:v>
                </c:pt>
                <c:pt idx="83">
                  <c:v>#N/A</c:v>
                </c:pt>
                <c:pt idx="84">
                  <c:v>1.4777296589713732E-2</c:v>
                </c:pt>
                <c:pt idx="85">
                  <c:v>#N/A</c:v>
                </c:pt>
                <c:pt idx="86">
                  <c:v>#N/A</c:v>
                </c:pt>
                <c:pt idx="87">
                  <c:v>#N/A</c:v>
                </c:pt>
                <c:pt idx="88">
                  <c:v>#N/A</c:v>
                </c:pt>
                <c:pt idx="89">
                  <c:v>#N/A</c:v>
                </c:pt>
                <c:pt idx="90">
                  <c:v>#N/A</c:v>
                </c:pt>
                <c:pt idx="91">
                  <c:v>#N/A</c:v>
                </c:pt>
                <c:pt idx="92">
                  <c:v>#N/A</c:v>
                </c:pt>
                <c:pt idx="93">
                  <c:v>1.6349549136317702E-2</c:v>
                </c:pt>
                <c:pt idx="94">
                  <c:v>#N/A</c:v>
                </c:pt>
                <c:pt idx="95">
                  <c:v>#N/A</c:v>
                </c:pt>
                <c:pt idx="96">
                  <c:v>#N/A</c:v>
                </c:pt>
                <c:pt idx="97">
                  <c:v>#N/A</c:v>
                </c:pt>
                <c:pt idx="98">
                  <c:v>#N/A</c:v>
                </c:pt>
                <c:pt idx="99">
                  <c:v>#N/A</c:v>
                </c:pt>
                <c:pt idx="100">
                  <c:v>1.7161217239686527E-2</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1.6986574283212721E-2</c:v>
                </c:pt>
                <c:pt idx="114">
                  <c:v>#N/A</c:v>
                </c:pt>
                <c:pt idx="115">
                  <c:v>#N/A</c:v>
                </c:pt>
                <c:pt idx="116">
                  <c:v>#N/A</c:v>
                </c:pt>
                <c:pt idx="117">
                  <c:v>1.5960000000000002E-2</c:v>
                </c:pt>
                <c:pt idx="118">
                  <c:v>#N/A</c:v>
                </c:pt>
                <c:pt idx="119">
                  <c:v>#N/A</c:v>
                </c:pt>
                <c:pt idx="120">
                  <c:v>1.5370508010516329E-2</c:v>
                </c:pt>
                <c:pt idx="121">
                  <c:v>#N/A</c:v>
                </c:pt>
                <c:pt idx="122">
                  <c:v>#N/A</c:v>
                </c:pt>
                <c:pt idx="123">
                  <c:v>#N/A</c:v>
                </c:pt>
                <c:pt idx="124">
                  <c:v>1.5253180533004743E-2</c:v>
                </c:pt>
                <c:pt idx="125">
                  <c:v>#N/A</c:v>
                </c:pt>
                <c:pt idx="126">
                  <c:v>#N/A</c:v>
                </c:pt>
                <c:pt idx="127">
                  <c:v>#N/A</c:v>
                </c:pt>
                <c:pt idx="128">
                  <c:v>#N/A</c:v>
                </c:pt>
                <c:pt idx="129">
                  <c:v>#N/A</c:v>
                </c:pt>
                <c:pt idx="130">
                  <c:v>#N/A</c:v>
                </c:pt>
                <c:pt idx="131">
                  <c:v>#N/A</c:v>
                </c:pt>
                <c:pt idx="132">
                  <c:v>#N/A</c:v>
                </c:pt>
                <c:pt idx="133">
                  <c:v>#N/A</c:v>
                </c:pt>
                <c:pt idx="134">
                  <c:v>#N/A</c:v>
                </c:pt>
                <c:pt idx="135">
                  <c:v>#N/A</c:v>
                </c:pt>
                <c:pt idx="136">
                  <c:v>1.3639213401952312E-2</c:v>
                </c:pt>
                <c:pt idx="137">
                  <c:v>#N/A</c:v>
                </c:pt>
                <c:pt idx="138">
                  <c:v>#N/A</c:v>
                </c:pt>
                <c:pt idx="139">
                  <c:v>#N/A</c:v>
                </c:pt>
                <c:pt idx="140">
                  <c:v>1.217E-2</c:v>
                </c:pt>
                <c:pt idx="141">
                  <c:v>#N/A</c:v>
                </c:pt>
                <c:pt idx="142">
                  <c:v>#N/A</c:v>
                </c:pt>
                <c:pt idx="143">
                  <c:v>#N/A</c:v>
                </c:pt>
                <c:pt idx="144">
                  <c:v>#N/A</c:v>
                </c:pt>
                <c:pt idx="145">
                  <c:v>1.2980980447592017E-2</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numCache>
            </c:numRef>
          </c:yVal>
          <c:smooth val="1"/>
        </c:ser>
        <c:dLbls>
          <c:showLegendKey val="0"/>
          <c:showVal val="0"/>
          <c:showCatName val="0"/>
          <c:showSerName val="0"/>
          <c:showPercent val="0"/>
          <c:showBubbleSize val="0"/>
        </c:dLbls>
        <c:axId val="177238016"/>
        <c:axId val="177239936"/>
      </c:scatterChart>
      <c:valAx>
        <c:axId val="177238016"/>
        <c:scaling>
          <c:orientation val="minMax"/>
          <c:max val="10"/>
        </c:scaling>
        <c:delete val="0"/>
        <c:axPos val="b"/>
        <c:title>
          <c:tx>
            <c:rich>
              <a:bodyPr/>
              <a:lstStyle/>
              <a:p>
                <a:pPr>
                  <a:defRPr/>
                </a:pPr>
                <a:r>
                  <a:rPr lang="en-NZ"/>
                  <a:t>Term to maturity (years)</a:t>
                </a:r>
              </a:p>
            </c:rich>
          </c:tx>
          <c:overlay val="0"/>
        </c:title>
        <c:numFmt formatCode="0" sourceLinked="0"/>
        <c:majorTickMark val="none"/>
        <c:minorTickMark val="none"/>
        <c:tickLblPos val="nextTo"/>
        <c:crossAx val="177239936"/>
        <c:crosses val="autoZero"/>
        <c:crossBetween val="midCat"/>
        <c:majorUnit val="2"/>
      </c:valAx>
      <c:valAx>
        <c:axId val="177239936"/>
        <c:scaling>
          <c:orientation val="minMax"/>
          <c:max val="2.4000000000000004E-2"/>
          <c:min val="5.000000000000001E-3"/>
        </c:scaling>
        <c:delete val="0"/>
        <c:axPos val="l"/>
        <c:majorGridlines/>
        <c:title>
          <c:tx>
            <c:rich>
              <a:bodyPr/>
              <a:lstStyle/>
              <a:p>
                <a:pPr>
                  <a:defRPr/>
                </a:pPr>
                <a:r>
                  <a:rPr lang="en-NZ"/>
                  <a:t>Debt Premium</a:t>
                </a:r>
              </a:p>
            </c:rich>
          </c:tx>
          <c:layout>
            <c:manualLayout>
              <c:xMode val="edge"/>
              <c:yMode val="edge"/>
              <c:x val="5.1216077712186328E-4"/>
              <c:y val="0.40444629429986761"/>
            </c:manualLayout>
          </c:layout>
          <c:overlay val="0"/>
        </c:title>
        <c:numFmt formatCode="0.00%" sourceLinked="1"/>
        <c:majorTickMark val="none"/>
        <c:minorTickMark val="none"/>
        <c:tickLblPos val="nextTo"/>
        <c:crossAx val="177238016"/>
        <c:crosses val="autoZero"/>
        <c:crossBetween val="midCat"/>
      </c:valAx>
      <c:spPr>
        <a:ln>
          <a:noFill/>
        </a:ln>
      </c:spPr>
    </c:plotArea>
    <c:legend>
      <c:legendPos val="r"/>
      <c:layout>
        <c:manualLayout>
          <c:xMode val="edge"/>
          <c:yMode val="edge"/>
          <c:x val="0.75645482411529152"/>
          <c:y val="0.71709281510437284"/>
          <c:w val="0.22668602747131833"/>
          <c:h val="0.18380727593326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743171919586345"/>
          <c:y val="3.8463250521813007E-2"/>
          <c:w val="0.85625505088430709"/>
          <c:h val="0.82796890564480885"/>
        </c:manualLayout>
      </c:layout>
      <c:scatterChart>
        <c:scatterStyle val="smoothMarker"/>
        <c:varyColors val="0"/>
        <c:ser>
          <c:idx val="0"/>
          <c:order val="0"/>
          <c:tx>
            <c:strRef>
              <c:f>'Figure 18'!$G$30</c:f>
              <c:strCache>
                <c:ptCount val="1"/>
                <c:pt idx="0">
                  <c:v>NSS</c:v>
                </c:pt>
              </c:strCache>
            </c:strRef>
          </c:tx>
          <c:marker>
            <c:symbol val="none"/>
          </c:marker>
          <c:xVal>
            <c:numRef>
              <c:f>'Figure 18'!$B$31:$B$240</c:f>
              <c:numCache>
                <c:formatCode>0.00</c:formatCode>
                <c:ptCount val="210"/>
                <c:pt idx="0">
                  <c:v>1.5561643835616439</c:v>
                </c:pt>
                <c:pt idx="1">
                  <c:v>1.6020000000000001</c:v>
                </c:pt>
                <c:pt idx="2">
                  <c:v>1.6080000000000001</c:v>
                </c:pt>
                <c:pt idx="3">
                  <c:v>1.69</c:v>
                </c:pt>
                <c:pt idx="4">
                  <c:v>1.6931506849315068</c:v>
                </c:pt>
                <c:pt idx="5">
                  <c:v>1.7068493150684931</c:v>
                </c:pt>
                <c:pt idx="6">
                  <c:v>1.73</c:v>
                </c:pt>
                <c:pt idx="7">
                  <c:v>1.7808219178082192</c:v>
                </c:pt>
                <c:pt idx="8">
                  <c:v>1.7889999999999999</c:v>
                </c:pt>
                <c:pt idx="9">
                  <c:v>1.7917808219178082</c:v>
                </c:pt>
                <c:pt idx="10">
                  <c:v>1.8080000000000001</c:v>
                </c:pt>
                <c:pt idx="11">
                  <c:v>1.849</c:v>
                </c:pt>
                <c:pt idx="12">
                  <c:v>1.8602739726027397</c:v>
                </c:pt>
                <c:pt idx="13">
                  <c:v>1.8657534246575342</c:v>
                </c:pt>
                <c:pt idx="14">
                  <c:v>1.8739726027397261</c:v>
                </c:pt>
                <c:pt idx="15">
                  <c:v>1.94</c:v>
                </c:pt>
                <c:pt idx="16">
                  <c:v>1.956</c:v>
                </c:pt>
                <c:pt idx="17">
                  <c:v>1.9589041095890412</c:v>
                </c:pt>
                <c:pt idx="18">
                  <c:v>1.9589041095890412</c:v>
                </c:pt>
                <c:pt idx="19">
                  <c:v>1.98</c:v>
                </c:pt>
                <c:pt idx="20">
                  <c:v>2.032876712328767</c:v>
                </c:pt>
                <c:pt idx="21">
                  <c:v>2.04</c:v>
                </c:pt>
                <c:pt idx="22">
                  <c:v>2.0410958904109591</c:v>
                </c:pt>
                <c:pt idx="23">
                  <c:v>2.06</c:v>
                </c:pt>
                <c:pt idx="24">
                  <c:v>2.11</c:v>
                </c:pt>
                <c:pt idx="25">
                  <c:v>2.1150684931506851</c:v>
                </c:pt>
                <c:pt idx="26">
                  <c:v>2.1260273972602741</c:v>
                </c:pt>
                <c:pt idx="27">
                  <c:v>2.1949999999999998</c:v>
                </c:pt>
                <c:pt idx="28">
                  <c:v>2.2000000000000002</c:v>
                </c:pt>
                <c:pt idx="29">
                  <c:v>2.2054794520547945</c:v>
                </c:pt>
                <c:pt idx="30">
                  <c:v>2.2082191780821918</c:v>
                </c:pt>
                <c:pt idx="31">
                  <c:v>2.21</c:v>
                </c:pt>
                <c:pt idx="32">
                  <c:v>2.2200000000000002</c:v>
                </c:pt>
                <c:pt idx="33">
                  <c:v>2.2799999999999998</c:v>
                </c:pt>
                <c:pt idx="34">
                  <c:v>2.2821917808219179</c:v>
                </c:pt>
                <c:pt idx="35">
                  <c:v>2.29</c:v>
                </c:pt>
                <c:pt idx="36">
                  <c:v>2.2904109589041095</c:v>
                </c:pt>
                <c:pt idx="37">
                  <c:v>2.36</c:v>
                </c:pt>
                <c:pt idx="38">
                  <c:v>2.367</c:v>
                </c:pt>
                <c:pt idx="39">
                  <c:v>2.3671232876712329</c:v>
                </c:pt>
                <c:pt idx="40">
                  <c:v>2.38</c:v>
                </c:pt>
                <c:pt idx="41">
                  <c:v>2.4500000000000002</c:v>
                </c:pt>
                <c:pt idx="42">
                  <c:v>2.4575342465753423</c:v>
                </c:pt>
                <c:pt idx="43">
                  <c:v>2.46</c:v>
                </c:pt>
                <c:pt idx="44">
                  <c:v>2.46</c:v>
                </c:pt>
                <c:pt idx="45">
                  <c:v>2.5299999999999998</c:v>
                </c:pt>
                <c:pt idx="46">
                  <c:v>2.5342465753424657</c:v>
                </c:pt>
                <c:pt idx="47">
                  <c:v>2.54</c:v>
                </c:pt>
                <c:pt idx="48">
                  <c:v>2.5499999999999998</c:v>
                </c:pt>
                <c:pt idx="49">
                  <c:v>2.61</c:v>
                </c:pt>
                <c:pt idx="50">
                  <c:v>2.6164383561643834</c:v>
                </c:pt>
                <c:pt idx="51">
                  <c:v>2.62</c:v>
                </c:pt>
                <c:pt idx="52">
                  <c:v>2.63</c:v>
                </c:pt>
                <c:pt idx="53">
                  <c:v>2.7</c:v>
                </c:pt>
                <c:pt idx="54">
                  <c:v>2.71</c:v>
                </c:pt>
                <c:pt idx="55">
                  <c:v>2.71</c:v>
                </c:pt>
                <c:pt idx="56">
                  <c:v>2.78</c:v>
                </c:pt>
                <c:pt idx="57">
                  <c:v>2.79</c:v>
                </c:pt>
                <c:pt idx="58">
                  <c:v>2.79</c:v>
                </c:pt>
                <c:pt idx="59">
                  <c:v>2.7945205479452055</c:v>
                </c:pt>
                <c:pt idx="60">
                  <c:v>2.8679999999999999</c:v>
                </c:pt>
                <c:pt idx="61">
                  <c:v>2.87</c:v>
                </c:pt>
                <c:pt idx="62">
                  <c:v>2.8794520547945206</c:v>
                </c:pt>
                <c:pt idx="63">
                  <c:v>2.96</c:v>
                </c:pt>
                <c:pt idx="64">
                  <c:v>3.04</c:v>
                </c:pt>
                <c:pt idx="65">
                  <c:v>3.04</c:v>
                </c:pt>
                <c:pt idx="66">
                  <c:v>3.0465753424657533</c:v>
                </c:pt>
                <c:pt idx="67">
                  <c:v>3.12</c:v>
                </c:pt>
                <c:pt idx="68">
                  <c:v>3.128767123287671</c:v>
                </c:pt>
                <c:pt idx="69">
                  <c:v>3.21</c:v>
                </c:pt>
                <c:pt idx="70">
                  <c:v>3.28</c:v>
                </c:pt>
                <c:pt idx="71">
                  <c:v>3.3</c:v>
                </c:pt>
                <c:pt idx="72">
                  <c:v>3.38</c:v>
                </c:pt>
                <c:pt idx="73">
                  <c:v>3.3945205479452056</c:v>
                </c:pt>
                <c:pt idx="74">
                  <c:v>3.4794520547945207</c:v>
                </c:pt>
                <c:pt idx="75">
                  <c:v>3.55</c:v>
                </c:pt>
                <c:pt idx="76">
                  <c:v>3.63</c:v>
                </c:pt>
                <c:pt idx="77">
                  <c:v>3.6465753424657534</c:v>
                </c:pt>
                <c:pt idx="78">
                  <c:v>3.7287671232876711</c:v>
                </c:pt>
                <c:pt idx="79">
                  <c:v>3.79</c:v>
                </c:pt>
                <c:pt idx="80">
                  <c:v>3.9</c:v>
                </c:pt>
                <c:pt idx="81">
                  <c:v>3.98</c:v>
                </c:pt>
                <c:pt idx="82">
                  <c:v>4.1500000000000004</c:v>
                </c:pt>
                <c:pt idx="83">
                  <c:v>4.1780821917808222</c:v>
                </c:pt>
                <c:pt idx="84">
                  <c:v>4.2630136986301368</c:v>
                </c:pt>
                <c:pt idx="85">
                  <c:v>4.32</c:v>
                </c:pt>
                <c:pt idx="86">
                  <c:v>4.3899999999999997</c:v>
                </c:pt>
                <c:pt idx="87">
                  <c:v>4.4301369863013695</c:v>
                </c:pt>
                <c:pt idx="88">
                  <c:v>4.4547945205479449</c:v>
                </c:pt>
                <c:pt idx="89">
                  <c:v>4.5123287671232877</c:v>
                </c:pt>
                <c:pt idx="90">
                  <c:v>4.68</c:v>
                </c:pt>
                <c:pt idx="91">
                  <c:v>4.76</c:v>
                </c:pt>
                <c:pt idx="92">
                  <c:v>4.82</c:v>
                </c:pt>
                <c:pt idx="93">
                  <c:v>4.8356164383561646</c:v>
                </c:pt>
                <c:pt idx="94">
                  <c:v>4.87</c:v>
                </c:pt>
                <c:pt idx="95">
                  <c:v>4.9013698630136986</c:v>
                </c:pt>
                <c:pt idx="96">
                  <c:v>4.9205479452054792</c:v>
                </c:pt>
                <c:pt idx="97">
                  <c:v>4.93</c:v>
                </c:pt>
                <c:pt idx="98">
                  <c:v>4.9315068493150687</c:v>
                </c:pt>
                <c:pt idx="99">
                  <c:v>4.9506849315068493</c:v>
                </c:pt>
                <c:pt idx="100">
                  <c:v>5</c:v>
                </c:pt>
                <c:pt idx="101">
                  <c:v>5.0164383561643833</c:v>
                </c:pt>
                <c:pt idx="102">
                  <c:v>5.0199999999999996</c:v>
                </c:pt>
                <c:pt idx="103">
                  <c:v>5.0356164383561648</c:v>
                </c:pt>
                <c:pt idx="104">
                  <c:v>5.0684931506849313</c:v>
                </c:pt>
                <c:pt idx="105">
                  <c:v>5.087671232876712</c:v>
                </c:pt>
                <c:pt idx="106">
                  <c:v>5.1150684931506847</c:v>
                </c:pt>
                <c:pt idx="107">
                  <c:v>5.1506849315068495</c:v>
                </c:pt>
                <c:pt idx="108">
                  <c:v>5.1698630136986301</c:v>
                </c:pt>
                <c:pt idx="109">
                  <c:v>5.18</c:v>
                </c:pt>
                <c:pt idx="110">
                  <c:v>5.183561643835616</c:v>
                </c:pt>
                <c:pt idx="111">
                  <c:v>5.2</c:v>
                </c:pt>
                <c:pt idx="112">
                  <c:v>5.2027397260273975</c:v>
                </c:pt>
                <c:pt idx="113">
                  <c:v>5.27</c:v>
                </c:pt>
                <c:pt idx="114">
                  <c:v>5.2849315068493148</c:v>
                </c:pt>
                <c:pt idx="115">
                  <c:v>5.32</c:v>
                </c:pt>
                <c:pt idx="116">
                  <c:v>5.33</c:v>
                </c:pt>
                <c:pt idx="117">
                  <c:v>5.3671232876712329</c:v>
                </c:pt>
                <c:pt idx="118">
                  <c:v>5.4029999999999996</c:v>
                </c:pt>
                <c:pt idx="119">
                  <c:v>5.4054794520547942</c:v>
                </c:pt>
                <c:pt idx="120">
                  <c:v>5.42</c:v>
                </c:pt>
                <c:pt idx="121">
                  <c:v>5.44</c:v>
                </c:pt>
                <c:pt idx="122">
                  <c:v>5.4465753424657537</c:v>
                </c:pt>
                <c:pt idx="123">
                  <c:v>5.4493150684931511</c:v>
                </c:pt>
                <c:pt idx="124">
                  <c:v>5.45</c:v>
                </c:pt>
                <c:pt idx="125">
                  <c:v>5.4794520547945202</c:v>
                </c:pt>
                <c:pt idx="126">
                  <c:v>5.4904109589041097</c:v>
                </c:pt>
                <c:pt idx="127">
                  <c:v>5.52</c:v>
                </c:pt>
                <c:pt idx="128">
                  <c:v>5.5315068493150683</c:v>
                </c:pt>
                <c:pt idx="129">
                  <c:v>5.54</c:v>
                </c:pt>
                <c:pt idx="130">
                  <c:v>5.5643835616438357</c:v>
                </c:pt>
                <c:pt idx="131">
                  <c:v>5.57</c:v>
                </c:pt>
                <c:pt idx="132">
                  <c:v>5.59</c:v>
                </c:pt>
                <c:pt idx="133">
                  <c:v>5.62</c:v>
                </c:pt>
                <c:pt idx="134">
                  <c:v>5.65</c:v>
                </c:pt>
                <c:pt idx="135">
                  <c:v>5.6575342465753424</c:v>
                </c:pt>
                <c:pt idx="136">
                  <c:v>5.67</c:v>
                </c:pt>
                <c:pt idx="137">
                  <c:v>5.68</c:v>
                </c:pt>
                <c:pt idx="138">
                  <c:v>5.6986301369863011</c:v>
                </c:pt>
                <c:pt idx="139">
                  <c:v>5.7</c:v>
                </c:pt>
                <c:pt idx="140">
                  <c:v>5.7</c:v>
                </c:pt>
                <c:pt idx="141">
                  <c:v>5.7315068493150685</c:v>
                </c:pt>
                <c:pt idx="142">
                  <c:v>5.7397260273972606</c:v>
                </c:pt>
                <c:pt idx="143">
                  <c:v>5.77</c:v>
                </c:pt>
                <c:pt idx="144">
                  <c:v>5.7808219178082192</c:v>
                </c:pt>
                <c:pt idx="145">
                  <c:v>5.79</c:v>
                </c:pt>
                <c:pt idx="146">
                  <c:v>5.8136986301369866</c:v>
                </c:pt>
                <c:pt idx="147">
                  <c:v>5.82</c:v>
                </c:pt>
                <c:pt idx="148">
                  <c:v>5.84</c:v>
                </c:pt>
                <c:pt idx="149">
                  <c:v>5.87</c:v>
                </c:pt>
                <c:pt idx="150">
                  <c:v>5.91</c:v>
                </c:pt>
                <c:pt idx="151">
                  <c:v>5.93</c:v>
                </c:pt>
                <c:pt idx="152">
                  <c:v>5.95</c:v>
                </c:pt>
                <c:pt idx="153">
                  <c:v>5.95</c:v>
                </c:pt>
                <c:pt idx="154">
                  <c:v>5.95</c:v>
                </c:pt>
                <c:pt idx="155">
                  <c:v>5.98</c:v>
                </c:pt>
                <c:pt idx="156">
                  <c:v>5.99</c:v>
                </c:pt>
                <c:pt idx="157">
                  <c:v>6.03</c:v>
                </c:pt>
                <c:pt idx="158">
                  <c:v>6.07</c:v>
                </c:pt>
                <c:pt idx="159">
                  <c:v>6.12</c:v>
                </c:pt>
                <c:pt idx="160">
                  <c:v>6.16</c:v>
                </c:pt>
                <c:pt idx="161">
                  <c:v>6.2</c:v>
                </c:pt>
                <c:pt idx="162">
                  <c:v>6.23</c:v>
                </c:pt>
                <c:pt idx="163">
                  <c:v>6.24</c:v>
                </c:pt>
                <c:pt idx="164">
                  <c:v>6.28</c:v>
                </c:pt>
                <c:pt idx="165">
                  <c:v>6.32</c:v>
                </c:pt>
                <c:pt idx="166">
                  <c:v>6.3726027397260276</c:v>
                </c:pt>
                <c:pt idx="167">
                  <c:v>6.4082191780821915</c:v>
                </c:pt>
                <c:pt idx="168">
                  <c:v>6.45</c:v>
                </c:pt>
                <c:pt idx="169">
                  <c:v>6.45</c:v>
                </c:pt>
                <c:pt idx="170">
                  <c:v>6.4575342465753423</c:v>
                </c:pt>
                <c:pt idx="171">
                  <c:v>6.48</c:v>
                </c:pt>
                <c:pt idx="172">
                  <c:v>6.493150684931507</c:v>
                </c:pt>
                <c:pt idx="173">
                  <c:v>6.624657534246575</c:v>
                </c:pt>
                <c:pt idx="174">
                  <c:v>6.6602739726027398</c:v>
                </c:pt>
                <c:pt idx="175">
                  <c:v>6.7068493150684931</c:v>
                </c:pt>
                <c:pt idx="176">
                  <c:v>6.7424657534246579</c:v>
                </c:pt>
                <c:pt idx="177">
                  <c:v>6.7616438356164386</c:v>
                </c:pt>
                <c:pt idx="178">
                  <c:v>6.8465753424657532</c:v>
                </c:pt>
                <c:pt idx="179">
                  <c:v>6.88</c:v>
                </c:pt>
                <c:pt idx="180">
                  <c:v>6.91</c:v>
                </c:pt>
                <c:pt idx="181">
                  <c:v>6.96</c:v>
                </c:pt>
                <c:pt idx="182">
                  <c:v>7.0136986301369859</c:v>
                </c:pt>
                <c:pt idx="183">
                  <c:v>7.1</c:v>
                </c:pt>
                <c:pt idx="184">
                  <c:v>7.13</c:v>
                </c:pt>
                <c:pt idx="185">
                  <c:v>7.21</c:v>
                </c:pt>
                <c:pt idx="186">
                  <c:v>7.27</c:v>
                </c:pt>
                <c:pt idx="187">
                  <c:v>7.35</c:v>
                </c:pt>
                <c:pt idx="188">
                  <c:v>7.37</c:v>
                </c:pt>
                <c:pt idx="189">
                  <c:v>7.52</c:v>
                </c:pt>
                <c:pt idx="190">
                  <c:v>7.6</c:v>
                </c:pt>
                <c:pt idx="191">
                  <c:v>7.76</c:v>
                </c:pt>
                <c:pt idx="192">
                  <c:v>8.1808219178082187</c:v>
                </c:pt>
                <c:pt idx="193">
                  <c:v>8.1863013698630134</c:v>
                </c:pt>
                <c:pt idx="194">
                  <c:v>8.2657534246575342</c:v>
                </c:pt>
                <c:pt idx="195">
                  <c:v>8.2712328767123289</c:v>
                </c:pt>
                <c:pt idx="196">
                  <c:v>8.4328767123287669</c:v>
                </c:pt>
                <c:pt idx="197">
                  <c:v>8.4383561643835616</c:v>
                </c:pt>
                <c:pt idx="198">
                  <c:v>8.5150684931506841</c:v>
                </c:pt>
                <c:pt idx="199">
                  <c:v>8.5205479452054789</c:v>
                </c:pt>
                <c:pt idx="200">
                  <c:v>8.68</c:v>
                </c:pt>
                <c:pt idx="201">
                  <c:v>8.69</c:v>
                </c:pt>
                <c:pt idx="202">
                  <c:v>8.77</c:v>
                </c:pt>
                <c:pt idx="203">
                  <c:v>8.77</c:v>
                </c:pt>
                <c:pt idx="204">
                  <c:v>8.93</c:v>
                </c:pt>
                <c:pt idx="205">
                  <c:v>8.94</c:v>
                </c:pt>
                <c:pt idx="206">
                  <c:v>9.02</c:v>
                </c:pt>
                <c:pt idx="207">
                  <c:v>9.02</c:v>
                </c:pt>
                <c:pt idx="208">
                  <c:v>9.18</c:v>
                </c:pt>
                <c:pt idx="209">
                  <c:v>9.1999999999999993</c:v>
                </c:pt>
              </c:numCache>
            </c:numRef>
          </c:xVal>
          <c:yVal>
            <c:numRef>
              <c:f>'Figure 18'!$G$31:$G$240</c:f>
              <c:numCache>
                <c:formatCode>0.00%</c:formatCode>
                <c:ptCount val="210"/>
                <c:pt idx="0">
                  <c:v>1.0694971507898641E-2</c:v>
                </c:pt>
                <c:pt idx="1">
                  <c:v>1.1010052084897422E-2</c:v>
                </c:pt>
                <c:pt idx="2">
                  <c:v>1.1050088553879515E-2</c:v>
                </c:pt>
                <c:pt idx="3">
                  <c:v>1.1570447385189699E-2</c:v>
                </c:pt>
                <c:pt idx="4">
                  <c:v>1.1589474718556795E-2</c:v>
                </c:pt>
                <c:pt idx="5">
                  <c:v>1.1671398372672002E-2</c:v>
                </c:pt>
                <c:pt idx="6">
                  <c:v>1.1806918272254871E-2</c:v>
                </c:pt>
                <c:pt idx="7">
                  <c:v>1.2091883247324374E-2</c:v>
                </c:pt>
                <c:pt idx="8">
                  <c:v>1.2136174371147734E-2</c:v>
                </c:pt>
                <c:pt idx="9">
                  <c:v>1.2151138112358283E-2</c:v>
                </c:pt>
                <c:pt idx="10">
                  <c:v>1.2237445321491413E-2</c:v>
                </c:pt>
                <c:pt idx="11">
                  <c:v>1.2448392818189349E-2</c:v>
                </c:pt>
                <c:pt idx="12">
                  <c:v>1.2504625371736315E-2</c:v>
                </c:pt>
                <c:pt idx="13">
                  <c:v>1.2531685257606111E-2</c:v>
                </c:pt>
                <c:pt idx="14">
                  <c:v>1.2571946023771284E-2</c:v>
                </c:pt>
                <c:pt idx="15">
                  <c:v>1.2881437578491613E-2</c:v>
                </c:pt>
                <c:pt idx="16">
                  <c:v>1.2952819632787847E-2</c:v>
                </c:pt>
                <c:pt idx="17">
                  <c:v>1.2965629218243973E-2</c:v>
                </c:pt>
                <c:pt idx="18">
                  <c:v>1.2965629218243973E-2</c:v>
                </c:pt>
                <c:pt idx="19">
                  <c:v>1.3057345599228467E-2</c:v>
                </c:pt>
                <c:pt idx="20">
                  <c:v>1.3277199194347946E-2</c:v>
                </c:pt>
                <c:pt idx="21">
                  <c:v>1.3305751689404781E-2</c:v>
                </c:pt>
                <c:pt idx="22">
                  <c:v>1.3310122418948415E-2</c:v>
                </c:pt>
                <c:pt idx="23">
                  <c:v>1.3384604642490803E-2</c:v>
                </c:pt>
                <c:pt idx="24">
                  <c:v>1.3573491843070579E-2</c:v>
                </c:pt>
                <c:pt idx="25">
                  <c:v>1.3591999356603116E-2</c:v>
                </c:pt>
                <c:pt idx="26">
                  <c:v>1.363162242121513E-2</c:v>
                </c:pt>
                <c:pt idx="27">
                  <c:v>1.386903277867455E-2</c:v>
                </c:pt>
                <c:pt idx="28">
                  <c:v>1.3885464946279083E-2</c:v>
                </c:pt>
                <c:pt idx="29">
                  <c:v>1.3903355459860914E-2</c:v>
                </c:pt>
                <c:pt idx="30">
                  <c:v>1.3912254923919082E-2</c:v>
                </c:pt>
                <c:pt idx="31">
                  <c:v>1.3918023265959603E-2</c:v>
                </c:pt>
                <c:pt idx="32">
                  <c:v>1.3950177306184872E-2</c:v>
                </c:pt>
                <c:pt idx="33">
                  <c:v>1.4134858423469558E-2</c:v>
                </c:pt>
                <c:pt idx="34">
                  <c:v>1.4141344327715135E-2</c:v>
                </c:pt>
                <c:pt idx="35">
                  <c:v>1.4164305040861304E-2</c:v>
                </c:pt>
                <c:pt idx="36">
                  <c:v>1.4165507238204757E-2</c:v>
                </c:pt>
                <c:pt idx="37">
                  <c:v>1.4360307853615938E-2</c:v>
                </c:pt>
                <c:pt idx="38">
                  <c:v>1.4378965265589743E-2</c:v>
                </c:pt>
                <c:pt idx="39">
                  <c:v>1.4379292378011953E-2</c:v>
                </c:pt>
                <c:pt idx="40">
                  <c:v>1.4413175298921367E-2</c:v>
                </c:pt>
                <c:pt idx="41">
                  <c:v>1.4587894341752623E-2</c:v>
                </c:pt>
                <c:pt idx="42">
                  <c:v>1.460577841286391E-2</c:v>
                </c:pt>
                <c:pt idx="43">
                  <c:v>1.4611593688255417E-2</c:v>
                </c:pt>
                <c:pt idx="44">
                  <c:v>1.4611593688255417E-2</c:v>
                </c:pt>
                <c:pt idx="45">
                  <c:v>1.4769166104981357E-2</c:v>
                </c:pt>
                <c:pt idx="46">
                  <c:v>1.4778271960966382E-2</c:v>
                </c:pt>
                <c:pt idx="47">
                  <c:v>1.4790528794652046E-2</c:v>
                </c:pt>
                <c:pt idx="48">
                  <c:v>1.4811614668710648E-2</c:v>
                </c:pt>
                <c:pt idx="49">
                  <c:v>1.493249885473813E-2</c:v>
                </c:pt>
                <c:pt idx="50">
                  <c:v>1.4944914306291687E-2</c:v>
                </c:pt>
                <c:pt idx="51">
                  <c:v>1.4951737422055786E-2</c:v>
                </c:pt>
                <c:pt idx="52">
                  <c:v>1.4970724645880637E-2</c:v>
                </c:pt>
                <c:pt idx="53">
                  <c:v>1.5096850446165244E-2</c:v>
                </c:pt>
                <c:pt idx="54">
                  <c:v>1.5113934450249234E-2</c:v>
                </c:pt>
                <c:pt idx="55">
                  <c:v>1.5113934450249234E-2</c:v>
                </c:pt>
                <c:pt idx="56">
                  <c:v>1.522738122319927E-2</c:v>
                </c:pt>
                <c:pt idx="57">
                  <c:v>1.524274330966658E-2</c:v>
                </c:pt>
                <c:pt idx="58">
                  <c:v>1.524274330966658E-2</c:v>
                </c:pt>
                <c:pt idx="59">
                  <c:v>1.5249620979960046E-2</c:v>
                </c:pt>
                <c:pt idx="60">
                  <c:v>1.5355794792309184E-2</c:v>
                </c:pt>
                <c:pt idx="61">
                  <c:v>1.535854173059285E-2</c:v>
                </c:pt>
                <c:pt idx="62">
                  <c:v>1.5371425105836372E-2</c:v>
                </c:pt>
                <c:pt idx="63">
                  <c:v>1.5474864747379843E-2</c:v>
                </c:pt>
                <c:pt idx="64">
                  <c:v>1.5567178590754517E-2</c:v>
                </c:pt>
                <c:pt idx="65">
                  <c:v>1.5567178590754517E-2</c:v>
                </c:pt>
                <c:pt idx="66">
                  <c:v>1.5574338632791271E-2</c:v>
                </c:pt>
                <c:pt idx="67">
                  <c:v>1.5650204161771222E-2</c:v>
                </c:pt>
                <c:pt idx="68">
                  <c:v>1.5658782232308044E-2</c:v>
                </c:pt>
                <c:pt idx="69">
                  <c:v>1.5733765190475396E-2</c:v>
                </c:pt>
                <c:pt idx="70">
                  <c:v>1.5792370759845308E-2</c:v>
                </c:pt>
                <c:pt idx="71">
                  <c:v>1.5808181401357705E-2</c:v>
                </c:pt>
                <c:pt idx="72">
                  <c:v>1.5867638067040443E-2</c:v>
                </c:pt>
                <c:pt idx="73">
                  <c:v>1.5877820561778236E-2</c:v>
                </c:pt>
                <c:pt idx="74">
                  <c:v>1.593399785241649E-2</c:v>
                </c:pt>
                <c:pt idx="75">
                  <c:v>1.5976697435306206E-2</c:v>
                </c:pt>
                <c:pt idx="76">
                  <c:v>1.6021374454018356E-2</c:v>
                </c:pt>
                <c:pt idx="77">
                  <c:v>1.6030187449342325E-2</c:v>
                </c:pt>
                <c:pt idx="78">
                  <c:v>1.607191194841423E-2</c:v>
                </c:pt>
                <c:pt idx="79">
                  <c:v>1.6101107808815254E-2</c:v>
                </c:pt>
                <c:pt idx="80">
                  <c:v>1.6150293686832184E-2</c:v>
                </c:pt>
                <c:pt idx="81">
                  <c:v>1.6184010598714542E-2</c:v>
                </c:pt>
                <c:pt idx="82">
                  <c:v>1.6251983016023246E-2</c:v>
                </c:pt>
                <c:pt idx="83">
                  <c:v>1.6262918217974941E-2</c:v>
                </c:pt>
                <c:pt idx="84">
                  <c:v>1.6295783078955097E-2</c:v>
                </c:pt>
                <c:pt idx="85">
                  <c:v>1.6317796563131277E-2</c:v>
                </c:pt>
                <c:pt idx="86">
                  <c:v>1.6344970861511252E-2</c:v>
                </c:pt>
                <c:pt idx="87">
                  <c:v>1.6360682522038521E-2</c:v>
                </c:pt>
                <c:pt idx="88">
                  <c:v>1.637039940832688E-2</c:v>
                </c:pt>
                <c:pt idx="89">
                  <c:v>1.6393308115825084E-2</c:v>
                </c:pt>
                <c:pt idx="90">
                  <c:v>1.6462620717946824E-2</c:v>
                </c:pt>
                <c:pt idx="91">
                  <c:v>1.6497414832321693E-2</c:v>
                </c:pt>
                <c:pt idx="92">
                  <c:v>1.6524387517331249E-2</c:v>
                </c:pt>
                <c:pt idx="93">
                  <c:v>1.653154045588958E-2</c:v>
                </c:pt>
                <c:pt idx="94">
                  <c:v>1.6547491614052671E-2</c:v>
                </c:pt>
                <c:pt idx="95">
                  <c:v>1.6562294820770804E-2</c:v>
                </c:pt>
                <c:pt idx="96">
                  <c:v>1.6571465997452742E-2</c:v>
                </c:pt>
                <c:pt idx="97">
                  <c:v>1.6576020594284299E-2</c:v>
                </c:pt>
                <c:pt idx="98">
                  <c:v>1.6576748816873776E-2</c:v>
                </c:pt>
                <c:pt idx="99">
                  <c:v>1.658606868279865E-2</c:v>
                </c:pt>
                <c:pt idx="100">
                  <c:v>1.6610482647616269E-2</c:v>
                </c:pt>
                <c:pt idx="101">
                  <c:v>1.6618767714596874E-2</c:v>
                </c:pt>
                <c:pt idx="102">
                  <c:v>1.6620572688677341E-2</c:v>
                </c:pt>
                <c:pt idx="103">
                  <c:v>1.6628528717675294E-2</c:v>
                </c:pt>
                <c:pt idx="104">
                  <c:v>1.6645504268448685E-2</c:v>
                </c:pt>
                <c:pt idx="105">
                  <c:v>1.6655550511703712E-2</c:v>
                </c:pt>
                <c:pt idx="106">
                  <c:v>1.6670089484854617E-2</c:v>
                </c:pt>
                <c:pt idx="107">
                  <c:v>1.6689325219848995E-2</c:v>
                </c:pt>
                <c:pt idx="108">
                  <c:v>1.6699842432370503E-2</c:v>
                </c:pt>
                <c:pt idx="109">
                  <c:v>1.6705447200842823E-2</c:v>
                </c:pt>
                <c:pt idx="110">
                  <c:v>1.670742398804774E-2</c:v>
                </c:pt>
                <c:pt idx="111">
                  <c:v>1.671659873129375E-2</c:v>
                </c:pt>
                <c:pt idx="112">
                  <c:v>1.6718136056318521E-2</c:v>
                </c:pt>
                <c:pt idx="113">
                  <c:v>1.6756623065514165E-2</c:v>
                </c:pt>
                <c:pt idx="114">
                  <c:v>1.6765364039880604E-2</c:v>
                </c:pt>
                <c:pt idx="115">
                  <c:v>1.6786179745822357E-2</c:v>
                </c:pt>
                <c:pt idx="116">
                  <c:v>1.6792189716686574E-2</c:v>
                </c:pt>
                <c:pt idx="117">
                  <c:v>1.6814792021146188E-2</c:v>
                </c:pt>
                <c:pt idx="118">
                  <c:v>1.6837075989008993E-2</c:v>
                </c:pt>
                <c:pt idx="119">
                  <c:v>1.6838632184798186E-2</c:v>
                </c:pt>
                <c:pt idx="120">
                  <c:v>1.6847787969217584E-2</c:v>
                </c:pt>
                <c:pt idx="121">
                  <c:v>1.686051712692695E-2</c:v>
                </c:pt>
                <c:pt idx="122">
                  <c:v>1.6864732140893936E-2</c:v>
                </c:pt>
                <c:pt idx="123">
                  <c:v>1.6866492804332733E-2</c:v>
                </c:pt>
                <c:pt idx="124">
                  <c:v>1.6866933375314096E-2</c:v>
                </c:pt>
                <c:pt idx="125">
                  <c:v>1.6886031870487959E-2</c:v>
                </c:pt>
                <c:pt idx="126">
                  <c:v>1.6893215392726008E-2</c:v>
                </c:pt>
                <c:pt idx="127">
                  <c:v>1.6912821138723701E-2</c:v>
                </c:pt>
                <c:pt idx="128">
                  <c:v>1.6920528837897242E-2</c:v>
                </c:pt>
                <c:pt idx="129">
                  <c:v>1.6926247880261876E-2</c:v>
                </c:pt>
                <c:pt idx="130">
                  <c:v>1.6942809280648903E-2</c:v>
                </c:pt>
                <c:pt idx="131">
                  <c:v>1.6946653966610836E-2</c:v>
                </c:pt>
                <c:pt idx="132">
                  <c:v>1.6960436306383046E-2</c:v>
                </c:pt>
                <c:pt idx="133">
                  <c:v>1.6981378800757955E-2</c:v>
                </c:pt>
                <c:pt idx="134">
                  <c:v>1.7002645834609829E-2</c:v>
                </c:pt>
                <c:pt idx="135">
                  <c:v>1.7008038078553275E-2</c:v>
                </c:pt>
                <c:pt idx="136">
                  <c:v>1.7017005074740039E-2</c:v>
                </c:pt>
                <c:pt idx="137">
                  <c:v>1.7024239255386871E-2</c:v>
                </c:pt>
                <c:pt idx="138">
                  <c:v>1.7037813904685915E-2</c:v>
                </c:pt>
                <c:pt idx="139">
                  <c:v>1.7038817045500476E-2</c:v>
                </c:pt>
                <c:pt idx="140">
                  <c:v>1.7038817045500476E-2</c:v>
                </c:pt>
                <c:pt idx="141">
                  <c:v>1.7062079001888202E-2</c:v>
                </c:pt>
                <c:pt idx="142">
                  <c:v>1.706820726580633E-2</c:v>
                </c:pt>
                <c:pt idx="143">
                  <c:v>1.7090994292593874E-2</c:v>
                </c:pt>
                <c:pt idx="144">
                  <c:v>1.7099221955961988E-2</c:v>
                </c:pt>
                <c:pt idx="145">
                  <c:v>1.710623379511772E-2</c:v>
                </c:pt>
                <c:pt idx="146">
                  <c:v>1.7124483335206372E-2</c:v>
                </c:pt>
                <c:pt idx="147">
                  <c:v>1.7129370888286932E-2</c:v>
                </c:pt>
                <c:pt idx="148">
                  <c:v>1.7144981331048751E-2</c:v>
                </c:pt>
                <c:pt idx="149">
                  <c:v>1.7168676332583056E-2</c:v>
                </c:pt>
                <c:pt idx="150">
                  <c:v>1.720079253552546E-2</c:v>
                </c:pt>
                <c:pt idx="151">
                  <c:v>1.7217075274282179E-2</c:v>
                </c:pt>
                <c:pt idx="152">
                  <c:v>1.7233508058806558E-2</c:v>
                </c:pt>
                <c:pt idx="153">
                  <c:v>1.7233508058806558E-2</c:v>
                </c:pt>
                <c:pt idx="154">
                  <c:v>1.7233508058806558E-2</c:v>
                </c:pt>
                <c:pt idx="155">
                  <c:v>1.7258438987680921E-2</c:v>
                </c:pt>
                <c:pt idx="156">
                  <c:v>1.7266824515557791E-2</c:v>
                </c:pt>
                <c:pt idx="157">
                  <c:v>1.730074320911423E-2</c:v>
                </c:pt>
                <c:pt idx="158">
                  <c:v>1.7335265146149307E-2</c:v>
                </c:pt>
                <c:pt idx="159">
                  <c:v>1.737926695339425E-2</c:v>
                </c:pt>
                <c:pt idx="160">
                  <c:v>1.741514841991371E-2</c:v>
                </c:pt>
                <c:pt idx="161">
                  <c:v>1.7451634508327679E-2</c:v>
                </c:pt>
                <c:pt idx="162">
                  <c:v>1.7479395799816159E-2</c:v>
                </c:pt>
                <c:pt idx="163">
                  <c:v>1.7488725107258855E-2</c:v>
                </c:pt>
                <c:pt idx="164">
                  <c:v>1.7526419871881863E-2</c:v>
                </c:pt>
                <c:pt idx="165">
                  <c:v>1.7564718235991601E-2</c:v>
                </c:pt>
                <c:pt idx="166">
                  <c:v>1.7616000696541203E-2</c:v>
                </c:pt>
                <c:pt idx="167">
                  <c:v>1.7651313953265368E-2</c:v>
                </c:pt>
                <c:pt idx="168">
                  <c:v>1.7693345793343473E-2</c:v>
                </c:pt>
                <c:pt idx="169">
                  <c:v>1.7693345793343473E-2</c:v>
                </c:pt>
                <c:pt idx="170">
                  <c:v>1.770099490014522E-2</c:v>
                </c:pt>
                <c:pt idx="171">
                  <c:v>1.7723929200510351E-2</c:v>
                </c:pt>
                <c:pt idx="172">
                  <c:v>1.7737441675964378E-2</c:v>
                </c:pt>
                <c:pt idx="173">
                  <c:v>1.7876106661040121E-2</c:v>
                </c:pt>
                <c:pt idx="174">
                  <c:v>1.7914764078640497E-2</c:v>
                </c:pt>
                <c:pt idx="175">
                  <c:v>1.7966020473931584E-2</c:v>
                </c:pt>
                <c:pt idx="176">
                  <c:v>1.8005753089556521E-2</c:v>
                </c:pt>
                <c:pt idx="177">
                  <c:v>1.8027339504694376E-2</c:v>
                </c:pt>
                <c:pt idx="178">
                  <c:v>1.8124543147623025E-2</c:v>
                </c:pt>
                <c:pt idx="179">
                  <c:v>1.8163512493761736E-2</c:v>
                </c:pt>
                <c:pt idx="180">
                  <c:v>1.8198830922621041E-2</c:v>
                </c:pt>
                <c:pt idx="181">
                  <c:v>1.82584101576184E-2</c:v>
                </c:pt>
                <c:pt idx="182">
                  <c:v>1.8323386416771476E-2</c:v>
                </c:pt>
                <c:pt idx="183">
                  <c:v>1.842994149986097E-2</c:v>
                </c:pt>
                <c:pt idx="184">
                  <c:v>1.8467591887467133E-2</c:v>
                </c:pt>
                <c:pt idx="185">
                  <c:v>1.8569516006191247E-2</c:v>
                </c:pt>
                <c:pt idx="186">
                  <c:v>1.8647400212412936E-2</c:v>
                </c:pt>
                <c:pt idx="187">
                  <c:v>1.8753144797901224E-2</c:v>
                </c:pt>
                <c:pt idx="188">
                  <c:v>1.877991706357366E-2</c:v>
                </c:pt>
                <c:pt idx="189">
                  <c:v>1.8984933833023597E-2</c:v>
                </c:pt>
                <c:pt idx="190">
                  <c:v>1.9097279896356435E-2</c:v>
                </c:pt>
                <c:pt idx="191">
                  <c:v>1.932809267872327E-2</c:v>
                </c:pt>
                <c:pt idx="192">
                  <c:v>1.9972490028624189E-2</c:v>
                </c:pt>
                <c:pt idx="193">
                  <c:v>1.9981223430591194E-2</c:v>
                </c:pt>
                <c:pt idx="194">
                  <c:v>2.0108813393806435E-2</c:v>
                </c:pt>
                <c:pt idx="195">
                  <c:v>2.0117678181837358E-2</c:v>
                </c:pt>
                <c:pt idx="196">
                  <c:v>2.0382923375356486E-2</c:v>
                </c:pt>
                <c:pt idx="197">
                  <c:v>2.0392039728422851E-2</c:v>
                </c:pt>
                <c:pt idx="198">
                  <c:v>2.0520513935475979E-2</c:v>
                </c:pt>
                <c:pt idx="199">
                  <c:v>2.0529750649662854E-2</c:v>
                </c:pt>
                <c:pt idx="200">
                  <c:v>2.0801979298062025E-2</c:v>
                </c:pt>
                <c:pt idx="201">
                  <c:v>2.0819270831985447E-2</c:v>
                </c:pt>
                <c:pt idx="202">
                  <c:v>2.0958515283859211E-2</c:v>
                </c:pt>
                <c:pt idx="203">
                  <c:v>2.0958515283859211E-2</c:v>
                </c:pt>
                <c:pt idx="204">
                  <c:v>2.1241777515511661E-2</c:v>
                </c:pt>
                <c:pt idx="205">
                  <c:v>2.1259688706570641E-2</c:v>
                </c:pt>
                <c:pt idx="206">
                  <c:v>2.1403839426330638E-2</c:v>
                </c:pt>
                <c:pt idx="207">
                  <c:v>2.1403839426330638E-2</c:v>
                </c:pt>
                <c:pt idx="208">
                  <c:v>2.1696645833227085E-2</c:v>
                </c:pt>
                <c:pt idx="209">
                  <c:v>2.1733660492770729E-2</c:v>
                </c:pt>
              </c:numCache>
            </c:numRef>
          </c:yVal>
          <c:smooth val="1"/>
        </c:ser>
        <c:ser>
          <c:idx val="1"/>
          <c:order val="1"/>
          <c:tx>
            <c:v>A- Bonds</c:v>
          </c:tx>
          <c:spPr>
            <a:ln w="66675">
              <a:noFill/>
            </a:ln>
          </c:spPr>
          <c:marker>
            <c:symbol val="square"/>
            <c:size val="5"/>
          </c:marker>
          <c:xVal>
            <c:numRef>
              <c:f>'Figure 18'!$B$31:$B$240</c:f>
              <c:numCache>
                <c:formatCode>0.00</c:formatCode>
                <c:ptCount val="210"/>
                <c:pt idx="0">
                  <c:v>1.5561643835616439</c:v>
                </c:pt>
                <c:pt idx="1">
                  <c:v>1.6020000000000001</c:v>
                </c:pt>
                <c:pt idx="2">
                  <c:v>1.6080000000000001</c:v>
                </c:pt>
                <c:pt idx="3">
                  <c:v>1.69</c:v>
                </c:pt>
                <c:pt idx="4">
                  <c:v>1.6931506849315068</c:v>
                </c:pt>
                <c:pt idx="5">
                  <c:v>1.7068493150684931</c:v>
                </c:pt>
                <c:pt idx="6">
                  <c:v>1.73</c:v>
                </c:pt>
                <c:pt idx="7">
                  <c:v>1.7808219178082192</c:v>
                </c:pt>
                <c:pt idx="8">
                  <c:v>1.7889999999999999</c:v>
                </c:pt>
                <c:pt idx="9">
                  <c:v>1.7917808219178082</c:v>
                </c:pt>
                <c:pt idx="10">
                  <c:v>1.8080000000000001</c:v>
                </c:pt>
                <c:pt idx="11">
                  <c:v>1.849</c:v>
                </c:pt>
                <c:pt idx="12">
                  <c:v>1.8602739726027397</c:v>
                </c:pt>
                <c:pt idx="13">
                  <c:v>1.8657534246575342</c:v>
                </c:pt>
                <c:pt idx="14">
                  <c:v>1.8739726027397261</c:v>
                </c:pt>
                <c:pt idx="15">
                  <c:v>1.94</c:v>
                </c:pt>
                <c:pt idx="16">
                  <c:v>1.956</c:v>
                </c:pt>
                <c:pt idx="17">
                  <c:v>1.9589041095890412</c:v>
                </c:pt>
                <c:pt idx="18">
                  <c:v>1.9589041095890412</c:v>
                </c:pt>
                <c:pt idx="19">
                  <c:v>1.98</c:v>
                </c:pt>
                <c:pt idx="20">
                  <c:v>2.032876712328767</c:v>
                </c:pt>
                <c:pt idx="21">
                  <c:v>2.04</c:v>
                </c:pt>
                <c:pt idx="22">
                  <c:v>2.0410958904109591</c:v>
                </c:pt>
                <c:pt idx="23">
                  <c:v>2.06</c:v>
                </c:pt>
                <c:pt idx="24">
                  <c:v>2.11</c:v>
                </c:pt>
                <c:pt idx="25">
                  <c:v>2.1150684931506851</c:v>
                </c:pt>
                <c:pt idx="26">
                  <c:v>2.1260273972602741</c:v>
                </c:pt>
                <c:pt idx="27">
                  <c:v>2.1949999999999998</c:v>
                </c:pt>
                <c:pt idx="28">
                  <c:v>2.2000000000000002</c:v>
                </c:pt>
                <c:pt idx="29">
                  <c:v>2.2054794520547945</c:v>
                </c:pt>
                <c:pt idx="30">
                  <c:v>2.2082191780821918</c:v>
                </c:pt>
                <c:pt idx="31">
                  <c:v>2.21</c:v>
                </c:pt>
                <c:pt idx="32">
                  <c:v>2.2200000000000002</c:v>
                </c:pt>
                <c:pt idx="33">
                  <c:v>2.2799999999999998</c:v>
                </c:pt>
                <c:pt idx="34">
                  <c:v>2.2821917808219179</c:v>
                </c:pt>
                <c:pt idx="35">
                  <c:v>2.29</c:v>
                </c:pt>
                <c:pt idx="36">
                  <c:v>2.2904109589041095</c:v>
                </c:pt>
                <c:pt idx="37">
                  <c:v>2.36</c:v>
                </c:pt>
                <c:pt idx="38">
                  <c:v>2.367</c:v>
                </c:pt>
                <c:pt idx="39">
                  <c:v>2.3671232876712329</c:v>
                </c:pt>
                <c:pt idx="40">
                  <c:v>2.38</c:v>
                </c:pt>
                <c:pt idx="41">
                  <c:v>2.4500000000000002</c:v>
                </c:pt>
                <c:pt idx="42">
                  <c:v>2.4575342465753423</c:v>
                </c:pt>
                <c:pt idx="43">
                  <c:v>2.46</c:v>
                </c:pt>
                <c:pt idx="44">
                  <c:v>2.46</c:v>
                </c:pt>
                <c:pt idx="45">
                  <c:v>2.5299999999999998</c:v>
                </c:pt>
                <c:pt idx="46">
                  <c:v>2.5342465753424657</c:v>
                </c:pt>
                <c:pt idx="47">
                  <c:v>2.54</c:v>
                </c:pt>
                <c:pt idx="48">
                  <c:v>2.5499999999999998</c:v>
                </c:pt>
                <c:pt idx="49">
                  <c:v>2.61</c:v>
                </c:pt>
                <c:pt idx="50">
                  <c:v>2.6164383561643834</c:v>
                </c:pt>
                <c:pt idx="51">
                  <c:v>2.62</c:v>
                </c:pt>
                <c:pt idx="52">
                  <c:v>2.63</c:v>
                </c:pt>
                <c:pt idx="53">
                  <c:v>2.7</c:v>
                </c:pt>
                <c:pt idx="54">
                  <c:v>2.71</c:v>
                </c:pt>
                <c:pt idx="55">
                  <c:v>2.71</c:v>
                </c:pt>
                <c:pt idx="56">
                  <c:v>2.78</c:v>
                </c:pt>
                <c:pt idx="57">
                  <c:v>2.79</c:v>
                </c:pt>
                <c:pt idx="58">
                  <c:v>2.79</c:v>
                </c:pt>
                <c:pt idx="59">
                  <c:v>2.7945205479452055</c:v>
                </c:pt>
                <c:pt idx="60">
                  <c:v>2.8679999999999999</c:v>
                </c:pt>
                <c:pt idx="61">
                  <c:v>2.87</c:v>
                </c:pt>
                <c:pt idx="62">
                  <c:v>2.8794520547945206</c:v>
                </c:pt>
                <c:pt idx="63">
                  <c:v>2.96</c:v>
                </c:pt>
                <c:pt idx="64">
                  <c:v>3.04</c:v>
                </c:pt>
                <c:pt idx="65">
                  <c:v>3.04</c:v>
                </c:pt>
                <c:pt idx="66">
                  <c:v>3.0465753424657533</c:v>
                </c:pt>
                <c:pt idx="67">
                  <c:v>3.12</c:v>
                </c:pt>
                <c:pt idx="68">
                  <c:v>3.128767123287671</c:v>
                </c:pt>
                <c:pt idx="69">
                  <c:v>3.21</c:v>
                </c:pt>
                <c:pt idx="70">
                  <c:v>3.28</c:v>
                </c:pt>
                <c:pt idx="71">
                  <c:v>3.3</c:v>
                </c:pt>
                <c:pt idx="72">
                  <c:v>3.38</c:v>
                </c:pt>
                <c:pt idx="73">
                  <c:v>3.3945205479452056</c:v>
                </c:pt>
                <c:pt idx="74">
                  <c:v>3.4794520547945207</c:v>
                </c:pt>
                <c:pt idx="75">
                  <c:v>3.55</c:v>
                </c:pt>
                <c:pt idx="76">
                  <c:v>3.63</c:v>
                </c:pt>
                <c:pt idx="77">
                  <c:v>3.6465753424657534</c:v>
                </c:pt>
                <c:pt idx="78">
                  <c:v>3.7287671232876711</c:v>
                </c:pt>
                <c:pt idx="79">
                  <c:v>3.79</c:v>
                </c:pt>
                <c:pt idx="80">
                  <c:v>3.9</c:v>
                </c:pt>
                <c:pt idx="81">
                  <c:v>3.98</c:v>
                </c:pt>
                <c:pt idx="82">
                  <c:v>4.1500000000000004</c:v>
                </c:pt>
                <c:pt idx="83">
                  <c:v>4.1780821917808222</c:v>
                </c:pt>
                <c:pt idx="84">
                  <c:v>4.2630136986301368</c:v>
                </c:pt>
                <c:pt idx="85">
                  <c:v>4.32</c:v>
                </c:pt>
                <c:pt idx="86">
                  <c:v>4.3899999999999997</c:v>
                </c:pt>
                <c:pt idx="87">
                  <c:v>4.4301369863013695</c:v>
                </c:pt>
                <c:pt idx="88">
                  <c:v>4.4547945205479449</c:v>
                </c:pt>
                <c:pt idx="89">
                  <c:v>4.5123287671232877</c:v>
                </c:pt>
                <c:pt idx="90">
                  <c:v>4.68</c:v>
                </c:pt>
                <c:pt idx="91">
                  <c:v>4.76</c:v>
                </c:pt>
                <c:pt idx="92">
                  <c:v>4.82</c:v>
                </c:pt>
                <c:pt idx="93">
                  <c:v>4.8356164383561646</c:v>
                </c:pt>
                <c:pt idx="94">
                  <c:v>4.87</c:v>
                </c:pt>
                <c:pt idx="95">
                  <c:v>4.9013698630136986</c:v>
                </c:pt>
                <c:pt idx="96">
                  <c:v>4.9205479452054792</c:v>
                </c:pt>
                <c:pt idx="97">
                  <c:v>4.93</c:v>
                </c:pt>
                <c:pt idx="98">
                  <c:v>4.9315068493150687</c:v>
                </c:pt>
                <c:pt idx="99">
                  <c:v>4.9506849315068493</c:v>
                </c:pt>
                <c:pt idx="100">
                  <c:v>5</c:v>
                </c:pt>
                <c:pt idx="101">
                  <c:v>5.0164383561643833</c:v>
                </c:pt>
                <c:pt idx="102">
                  <c:v>5.0199999999999996</c:v>
                </c:pt>
                <c:pt idx="103">
                  <c:v>5.0356164383561648</c:v>
                </c:pt>
                <c:pt idx="104">
                  <c:v>5.0684931506849313</c:v>
                </c:pt>
                <c:pt idx="105">
                  <c:v>5.087671232876712</c:v>
                </c:pt>
                <c:pt idx="106">
                  <c:v>5.1150684931506847</c:v>
                </c:pt>
                <c:pt idx="107">
                  <c:v>5.1506849315068495</c:v>
                </c:pt>
                <c:pt idx="108">
                  <c:v>5.1698630136986301</c:v>
                </c:pt>
                <c:pt idx="109">
                  <c:v>5.18</c:v>
                </c:pt>
                <c:pt idx="110">
                  <c:v>5.183561643835616</c:v>
                </c:pt>
                <c:pt idx="111">
                  <c:v>5.2</c:v>
                </c:pt>
                <c:pt idx="112">
                  <c:v>5.2027397260273975</c:v>
                </c:pt>
                <c:pt idx="113">
                  <c:v>5.27</c:v>
                </c:pt>
                <c:pt idx="114">
                  <c:v>5.2849315068493148</c:v>
                </c:pt>
                <c:pt idx="115">
                  <c:v>5.32</c:v>
                </c:pt>
                <c:pt idx="116">
                  <c:v>5.33</c:v>
                </c:pt>
                <c:pt idx="117">
                  <c:v>5.3671232876712329</c:v>
                </c:pt>
                <c:pt idx="118">
                  <c:v>5.4029999999999996</c:v>
                </c:pt>
                <c:pt idx="119">
                  <c:v>5.4054794520547942</c:v>
                </c:pt>
                <c:pt idx="120">
                  <c:v>5.42</c:v>
                </c:pt>
                <c:pt idx="121">
                  <c:v>5.44</c:v>
                </c:pt>
                <c:pt idx="122">
                  <c:v>5.4465753424657537</c:v>
                </c:pt>
                <c:pt idx="123">
                  <c:v>5.4493150684931511</c:v>
                </c:pt>
                <c:pt idx="124">
                  <c:v>5.45</c:v>
                </c:pt>
                <c:pt idx="125">
                  <c:v>5.4794520547945202</c:v>
                </c:pt>
                <c:pt idx="126">
                  <c:v>5.4904109589041097</c:v>
                </c:pt>
                <c:pt idx="127">
                  <c:v>5.52</c:v>
                </c:pt>
                <c:pt idx="128">
                  <c:v>5.5315068493150683</c:v>
                </c:pt>
                <c:pt idx="129">
                  <c:v>5.54</c:v>
                </c:pt>
                <c:pt idx="130">
                  <c:v>5.5643835616438357</c:v>
                </c:pt>
                <c:pt idx="131">
                  <c:v>5.57</c:v>
                </c:pt>
                <c:pt idx="132">
                  <c:v>5.59</c:v>
                </c:pt>
                <c:pt idx="133">
                  <c:v>5.62</c:v>
                </c:pt>
                <c:pt idx="134">
                  <c:v>5.65</c:v>
                </c:pt>
                <c:pt idx="135">
                  <c:v>5.6575342465753424</c:v>
                </c:pt>
                <c:pt idx="136">
                  <c:v>5.67</c:v>
                </c:pt>
                <c:pt idx="137">
                  <c:v>5.68</c:v>
                </c:pt>
                <c:pt idx="138">
                  <c:v>5.6986301369863011</c:v>
                </c:pt>
                <c:pt idx="139">
                  <c:v>5.7</c:v>
                </c:pt>
                <c:pt idx="140">
                  <c:v>5.7</c:v>
                </c:pt>
                <c:pt idx="141">
                  <c:v>5.7315068493150685</c:v>
                </c:pt>
                <c:pt idx="142">
                  <c:v>5.7397260273972606</c:v>
                </c:pt>
                <c:pt idx="143">
                  <c:v>5.77</c:v>
                </c:pt>
                <c:pt idx="144">
                  <c:v>5.7808219178082192</c:v>
                </c:pt>
                <c:pt idx="145">
                  <c:v>5.79</c:v>
                </c:pt>
                <c:pt idx="146">
                  <c:v>5.8136986301369866</c:v>
                </c:pt>
                <c:pt idx="147">
                  <c:v>5.82</c:v>
                </c:pt>
                <c:pt idx="148">
                  <c:v>5.84</c:v>
                </c:pt>
                <c:pt idx="149">
                  <c:v>5.87</c:v>
                </c:pt>
                <c:pt idx="150">
                  <c:v>5.91</c:v>
                </c:pt>
                <c:pt idx="151">
                  <c:v>5.93</c:v>
                </c:pt>
                <c:pt idx="152">
                  <c:v>5.95</c:v>
                </c:pt>
                <c:pt idx="153">
                  <c:v>5.95</c:v>
                </c:pt>
                <c:pt idx="154">
                  <c:v>5.95</c:v>
                </c:pt>
                <c:pt idx="155">
                  <c:v>5.98</c:v>
                </c:pt>
                <c:pt idx="156">
                  <c:v>5.99</c:v>
                </c:pt>
                <c:pt idx="157">
                  <c:v>6.03</c:v>
                </c:pt>
                <c:pt idx="158">
                  <c:v>6.07</c:v>
                </c:pt>
                <c:pt idx="159">
                  <c:v>6.12</c:v>
                </c:pt>
                <c:pt idx="160">
                  <c:v>6.16</c:v>
                </c:pt>
                <c:pt idx="161">
                  <c:v>6.2</c:v>
                </c:pt>
                <c:pt idx="162">
                  <c:v>6.23</c:v>
                </c:pt>
                <c:pt idx="163">
                  <c:v>6.24</c:v>
                </c:pt>
                <c:pt idx="164">
                  <c:v>6.28</c:v>
                </c:pt>
                <c:pt idx="165">
                  <c:v>6.32</c:v>
                </c:pt>
                <c:pt idx="166">
                  <c:v>6.3726027397260276</c:v>
                </c:pt>
                <c:pt idx="167">
                  <c:v>6.4082191780821915</c:v>
                </c:pt>
                <c:pt idx="168">
                  <c:v>6.45</c:v>
                </c:pt>
                <c:pt idx="169">
                  <c:v>6.45</c:v>
                </c:pt>
                <c:pt idx="170">
                  <c:v>6.4575342465753423</c:v>
                </c:pt>
                <c:pt idx="171">
                  <c:v>6.48</c:v>
                </c:pt>
                <c:pt idx="172">
                  <c:v>6.493150684931507</c:v>
                </c:pt>
                <c:pt idx="173">
                  <c:v>6.624657534246575</c:v>
                </c:pt>
                <c:pt idx="174">
                  <c:v>6.6602739726027398</c:v>
                </c:pt>
                <c:pt idx="175">
                  <c:v>6.7068493150684931</c:v>
                </c:pt>
                <c:pt idx="176">
                  <c:v>6.7424657534246579</c:v>
                </c:pt>
                <c:pt idx="177">
                  <c:v>6.7616438356164386</c:v>
                </c:pt>
                <c:pt idx="178">
                  <c:v>6.8465753424657532</c:v>
                </c:pt>
                <c:pt idx="179">
                  <c:v>6.88</c:v>
                </c:pt>
                <c:pt idx="180">
                  <c:v>6.91</c:v>
                </c:pt>
                <c:pt idx="181">
                  <c:v>6.96</c:v>
                </c:pt>
                <c:pt idx="182">
                  <c:v>7.0136986301369859</c:v>
                </c:pt>
                <c:pt idx="183">
                  <c:v>7.1</c:v>
                </c:pt>
                <c:pt idx="184">
                  <c:v>7.13</c:v>
                </c:pt>
                <c:pt idx="185">
                  <c:v>7.21</c:v>
                </c:pt>
                <c:pt idx="186">
                  <c:v>7.27</c:v>
                </c:pt>
                <c:pt idx="187">
                  <c:v>7.35</c:v>
                </c:pt>
                <c:pt idx="188">
                  <c:v>7.37</c:v>
                </c:pt>
                <c:pt idx="189">
                  <c:v>7.52</c:v>
                </c:pt>
                <c:pt idx="190">
                  <c:v>7.6</c:v>
                </c:pt>
                <c:pt idx="191">
                  <c:v>7.76</c:v>
                </c:pt>
                <c:pt idx="192">
                  <c:v>8.1808219178082187</c:v>
                </c:pt>
                <c:pt idx="193">
                  <c:v>8.1863013698630134</c:v>
                </c:pt>
                <c:pt idx="194">
                  <c:v>8.2657534246575342</c:v>
                </c:pt>
                <c:pt idx="195">
                  <c:v>8.2712328767123289</c:v>
                </c:pt>
                <c:pt idx="196">
                  <c:v>8.4328767123287669</c:v>
                </c:pt>
                <c:pt idx="197">
                  <c:v>8.4383561643835616</c:v>
                </c:pt>
                <c:pt idx="198">
                  <c:v>8.5150684931506841</c:v>
                </c:pt>
                <c:pt idx="199">
                  <c:v>8.5205479452054789</c:v>
                </c:pt>
                <c:pt idx="200">
                  <c:v>8.68</c:v>
                </c:pt>
                <c:pt idx="201">
                  <c:v>8.69</c:v>
                </c:pt>
                <c:pt idx="202">
                  <c:v>8.77</c:v>
                </c:pt>
                <c:pt idx="203">
                  <c:v>8.77</c:v>
                </c:pt>
                <c:pt idx="204">
                  <c:v>8.93</c:v>
                </c:pt>
                <c:pt idx="205">
                  <c:v>8.94</c:v>
                </c:pt>
                <c:pt idx="206">
                  <c:v>9.02</c:v>
                </c:pt>
                <c:pt idx="207">
                  <c:v>9.02</c:v>
                </c:pt>
                <c:pt idx="208">
                  <c:v>9.18</c:v>
                </c:pt>
                <c:pt idx="209">
                  <c:v>9.1999999999999993</c:v>
                </c:pt>
              </c:numCache>
            </c:numRef>
          </c:xVal>
          <c:yVal>
            <c:numRef>
              <c:f>'Figure 18'!$K$31:$K$240</c:f>
              <c:numCache>
                <c:formatCode>0.00%</c:formatCode>
                <c:ptCount val="210"/>
                <c:pt idx="0">
                  <c:v>9.2946352698350734E-3</c:v>
                </c:pt>
                <c:pt idx="1">
                  <c:v>1.073E-2</c:v>
                </c:pt>
                <c:pt idx="2">
                  <c:v>7.4900000000000001E-3</c:v>
                </c:pt>
                <c:pt idx="3">
                  <c:v>1.0540000000000001E-2</c:v>
                </c:pt>
                <c:pt idx="4">
                  <c:v>6.7187471921269018E-3</c:v>
                </c:pt>
                <c:pt idx="5">
                  <c:v>#N/A</c:v>
                </c:pt>
                <c:pt idx="6">
                  <c:v>1.0449999999999999E-2</c:v>
                </c:pt>
                <c:pt idx="7">
                  <c:v>#N/A</c:v>
                </c:pt>
                <c:pt idx="8">
                  <c:v>#N/A</c:v>
                </c:pt>
                <c:pt idx="9">
                  <c:v>#N/A</c:v>
                </c:pt>
                <c:pt idx="10">
                  <c:v>1.1209999999999999E-2</c:v>
                </c:pt>
                <c:pt idx="11">
                  <c:v>1.0860000000000002E-2</c:v>
                </c:pt>
                <c:pt idx="12">
                  <c:v>7.7503362609126049E-3</c:v>
                </c:pt>
                <c:pt idx="13">
                  <c:v>#N/A</c:v>
                </c:pt>
                <c:pt idx="14">
                  <c:v>7.4943236619413765E-3</c:v>
                </c:pt>
                <c:pt idx="15">
                  <c:v>8.3000000000000001E-3</c:v>
                </c:pt>
                <c:pt idx="16">
                  <c:v>#N/A</c:v>
                </c:pt>
                <c:pt idx="17">
                  <c:v>#N/A</c:v>
                </c:pt>
                <c:pt idx="18">
                  <c:v>7.5644152211409932E-3</c:v>
                </c:pt>
                <c:pt idx="19">
                  <c:v>1.2809999999999998E-2</c:v>
                </c:pt>
                <c:pt idx="20">
                  <c:v>#N/A</c:v>
                </c:pt>
                <c:pt idx="21">
                  <c:v>#N/A</c:v>
                </c:pt>
                <c:pt idx="22">
                  <c:v>#N/A</c:v>
                </c:pt>
                <c:pt idx="23">
                  <c:v>1.2540000000000001E-2</c:v>
                </c:pt>
                <c:pt idx="24">
                  <c:v>9.2899999999999996E-3</c:v>
                </c:pt>
                <c:pt idx="25">
                  <c:v>#N/A</c:v>
                </c:pt>
                <c:pt idx="26">
                  <c:v>8.1313194827563832E-3</c:v>
                </c:pt>
                <c:pt idx="27">
                  <c:v>9.3400000000000011E-3</c:v>
                </c:pt>
                <c:pt idx="28">
                  <c:v>#N/A</c:v>
                </c:pt>
                <c:pt idx="29">
                  <c:v>#N/A</c:v>
                </c:pt>
                <c:pt idx="30">
                  <c:v>9.1574056618131845E-3</c:v>
                </c:pt>
                <c:pt idx="31">
                  <c:v>#N/A</c:v>
                </c:pt>
                <c:pt idx="32">
                  <c:v>1.2629999999999999E-2</c:v>
                </c:pt>
                <c:pt idx="33">
                  <c:v>#N/A</c:v>
                </c:pt>
                <c:pt idx="34">
                  <c:v>#N/A</c:v>
                </c:pt>
                <c:pt idx="35">
                  <c:v>#N/A</c:v>
                </c:pt>
                <c:pt idx="36">
                  <c:v>#N/A</c:v>
                </c:pt>
                <c:pt idx="37">
                  <c:v>1.1739999999999999E-2</c:v>
                </c:pt>
                <c:pt idx="38">
                  <c:v>#N/A</c:v>
                </c:pt>
                <c:pt idx="39">
                  <c:v>#N/A</c:v>
                </c:pt>
                <c:pt idx="40">
                  <c:v>1.026E-2</c:v>
                </c:pt>
                <c:pt idx="41">
                  <c:v>1.172E-2</c:v>
                </c:pt>
                <c:pt idx="42">
                  <c:v>#N/A</c:v>
                </c:pt>
                <c:pt idx="43">
                  <c:v>#N/A</c:v>
                </c:pt>
                <c:pt idx="44">
                  <c:v>1.023E-2</c:v>
                </c:pt>
                <c:pt idx="45">
                  <c:v>#N/A</c:v>
                </c:pt>
                <c:pt idx="46">
                  <c:v>#N/A</c:v>
                </c:pt>
                <c:pt idx="47">
                  <c:v>#N/A</c:v>
                </c:pt>
                <c:pt idx="48">
                  <c:v>#N/A</c:v>
                </c:pt>
                <c:pt idx="49">
                  <c:v>1.1970000000000001E-2</c:v>
                </c:pt>
                <c:pt idx="50">
                  <c:v>#N/A</c:v>
                </c:pt>
                <c:pt idx="51">
                  <c:v>#N/A</c:v>
                </c:pt>
                <c:pt idx="52">
                  <c:v>1.269E-2</c:v>
                </c:pt>
                <c:pt idx="53">
                  <c:v>#N/A</c:v>
                </c:pt>
                <c:pt idx="54">
                  <c:v>#N/A</c:v>
                </c:pt>
                <c:pt idx="55">
                  <c:v>1.2829999999999999E-2</c:v>
                </c:pt>
                <c:pt idx="56">
                  <c:v>#N/A</c:v>
                </c:pt>
                <c:pt idx="57">
                  <c:v>#N/A</c:v>
                </c:pt>
                <c:pt idx="58">
                  <c:v>#N/A</c:v>
                </c:pt>
                <c:pt idx="59">
                  <c:v>8.1360055946226983E-3</c:v>
                </c:pt>
                <c:pt idx="60">
                  <c:v>#N/A</c:v>
                </c:pt>
                <c:pt idx="61">
                  <c:v>1.2529999999999999E-2</c:v>
                </c:pt>
                <c:pt idx="62">
                  <c:v>8.1258142181641121E-3</c:v>
                </c:pt>
                <c:pt idx="63">
                  <c:v>#N/A</c:v>
                </c:pt>
                <c:pt idx="64">
                  <c:v>#N/A</c:v>
                </c:pt>
                <c:pt idx="65">
                  <c:v>#N/A</c:v>
                </c:pt>
                <c:pt idx="66">
                  <c:v>8.451365359616516E-3</c:v>
                </c:pt>
                <c:pt idx="67">
                  <c:v>#N/A</c:v>
                </c:pt>
                <c:pt idx="68">
                  <c:v>9.0901660122527633E-3</c:v>
                </c:pt>
                <c:pt idx="69">
                  <c:v>#N/A</c:v>
                </c:pt>
                <c:pt idx="70">
                  <c:v>#N/A</c:v>
                </c:pt>
                <c:pt idx="71">
                  <c:v>1.022E-2</c:v>
                </c:pt>
                <c:pt idx="72">
                  <c:v>1.0209999999999999E-2</c:v>
                </c:pt>
                <c:pt idx="73">
                  <c:v>#N/A</c:v>
                </c:pt>
                <c:pt idx="74">
                  <c:v>#N/A</c:v>
                </c:pt>
                <c:pt idx="75">
                  <c:v>1.204E-2</c:v>
                </c:pt>
                <c:pt idx="76">
                  <c:v>1.2279999999999999E-2</c:v>
                </c:pt>
                <c:pt idx="77">
                  <c:v>#N/A</c:v>
                </c:pt>
                <c:pt idx="78">
                  <c:v>#N/A</c:v>
                </c:pt>
                <c:pt idx="79">
                  <c:v>1.3000000000000001E-2</c:v>
                </c:pt>
                <c:pt idx="80">
                  <c:v>#N/A</c:v>
                </c:pt>
                <c:pt idx="81">
                  <c:v>#N/A</c:v>
                </c:pt>
                <c:pt idx="82">
                  <c:v>#N/A</c:v>
                </c:pt>
                <c:pt idx="83">
                  <c:v>#N/A</c:v>
                </c:pt>
                <c:pt idx="84">
                  <c:v>#N/A</c:v>
                </c:pt>
                <c:pt idx="85">
                  <c:v>#N/A</c:v>
                </c:pt>
                <c:pt idx="86">
                  <c:v>#N/A</c:v>
                </c:pt>
                <c:pt idx="87">
                  <c:v>#N/A</c:v>
                </c:pt>
                <c:pt idx="88">
                  <c:v>#N/A</c:v>
                </c:pt>
                <c:pt idx="89">
                  <c:v>#N/A</c:v>
                </c:pt>
                <c:pt idx="90">
                  <c:v>#N/A</c:v>
                </c:pt>
                <c:pt idx="91">
                  <c:v>#N/A</c:v>
                </c:pt>
                <c:pt idx="92">
                  <c:v>1.267468686643277E-2</c:v>
                </c:pt>
                <c:pt idx="93">
                  <c:v>#N/A</c:v>
                </c:pt>
                <c:pt idx="94">
                  <c:v>#N/A</c:v>
                </c:pt>
                <c:pt idx="95">
                  <c:v>1.2437005503957788E-2</c:v>
                </c:pt>
                <c:pt idx="96">
                  <c:v>#N/A</c:v>
                </c:pt>
                <c:pt idx="97">
                  <c:v>#N/A</c:v>
                </c:pt>
                <c:pt idx="98">
                  <c:v>#N/A</c:v>
                </c:pt>
                <c:pt idx="99">
                  <c:v>1.0479263904848782E-2</c:v>
                </c:pt>
                <c:pt idx="101">
                  <c:v>#N/A</c:v>
                </c:pt>
                <c:pt idx="102">
                  <c:v>#N/A</c:v>
                </c:pt>
                <c:pt idx="103">
                  <c:v>1.0095775286268885E-2</c:v>
                </c:pt>
                <c:pt idx="104">
                  <c:v>1.3498903746026946E-2</c:v>
                </c:pt>
                <c:pt idx="105">
                  <c:v>#N/A</c:v>
                </c:pt>
                <c:pt idx="106">
                  <c:v>#N/A</c:v>
                </c:pt>
                <c:pt idx="107">
                  <c:v>1.4327504153127633E-2</c:v>
                </c:pt>
                <c:pt idx="108">
                  <c:v>#N/A</c:v>
                </c:pt>
                <c:pt idx="109">
                  <c:v>#N/A</c:v>
                </c:pt>
                <c:pt idx="110">
                  <c:v>#N/A</c:v>
                </c:pt>
                <c:pt idx="111">
                  <c:v>#N/A</c:v>
                </c:pt>
                <c:pt idx="112">
                  <c:v>1.118571257825449E-2</c:v>
                </c:pt>
                <c:pt idx="113">
                  <c:v>#N/A</c:v>
                </c:pt>
                <c:pt idx="114">
                  <c:v>1.1496037925500762E-2</c:v>
                </c:pt>
                <c:pt idx="115">
                  <c:v>1.5859999999999999E-2</c:v>
                </c:pt>
                <c:pt idx="116">
                  <c:v>#N/A</c:v>
                </c:pt>
                <c:pt idx="117">
                  <c:v>#N/A</c:v>
                </c:pt>
                <c:pt idx="118">
                  <c:v>1.617E-2</c:v>
                </c:pt>
                <c:pt idx="119">
                  <c:v>#N/A</c:v>
                </c:pt>
                <c:pt idx="120">
                  <c:v>#N/A</c:v>
                </c:pt>
                <c:pt idx="121">
                  <c:v>#N/A</c:v>
                </c:pt>
                <c:pt idx="122">
                  <c:v>#N/A</c:v>
                </c:pt>
                <c:pt idx="123">
                  <c:v>#N/A</c:v>
                </c:pt>
                <c:pt idx="124">
                  <c:v>1.2239999999999999E-2</c:v>
                </c:pt>
                <c:pt idx="125">
                  <c:v>#N/A</c:v>
                </c:pt>
                <c:pt idx="126">
                  <c:v>#N/A</c:v>
                </c:pt>
                <c:pt idx="127">
                  <c:v>#N/A</c:v>
                </c:pt>
                <c:pt idx="128">
                  <c:v>#N/A</c:v>
                </c:pt>
                <c:pt idx="129">
                  <c:v>1.272E-2</c:v>
                </c:pt>
                <c:pt idx="130">
                  <c:v>#N/A</c:v>
                </c:pt>
                <c:pt idx="131">
                  <c:v>1.702E-2</c:v>
                </c:pt>
                <c:pt idx="132">
                  <c:v>#N/A</c:v>
                </c:pt>
                <c:pt idx="133">
                  <c:v>#N/A</c:v>
                </c:pt>
                <c:pt idx="134">
                  <c:v>1.7649999999999999E-2</c:v>
                </c:pt>
                <c:pt idx="135">
                  <c:v>#N/A</c:v>
                </c:pt>
                <c:pt idx="136">
                  <c:v>#N/A</c:v>
                </c:pt>
                <c:pt idx="137">
                  <c:v>#N/A</c:v>
                </c:pt>
                <c:pt idx="138">
                  <c:v>#N/A</c:v>
                </c:pt>
                <c:pt idx="139">
                  <c:v>#N/A</c:v>
                </c:pt>
                <c:pt idx="140">
                  <c:v>1.3580000000000002E-2</c:v>
                </c:pt>
                <c:pt idx="141">
                  <c:v>#N/A</c:v>
                </c:pt>
                <c:pt idx="142">
                  <c:v>#N/A</c:v>
                </c:pt>
                <c:pt idx="143">
                  <c:v>#N/A</c:v>
                </c:pt>
                <c:pt idx="144">
                  <c:v>#N/A</c:v>
                </c:pt>
                <c:pt idx="145">
                  <c:v>1.4619999999999999E-2</c:v>
                </c:pt>
                <c:pt idx="146">
                  <c:v>#N/A</c:v>
                </c:pt>
                <c:pt idx="147">
                  <c:v>1.738E-2</c:v>
                </c:pt>
                <c:pt idx="148">
                  <c:v>#N/A</c:v>
                </c:pt>
                <c:pt idx="149">
                  <c:v>#N/A</c:v>
                </c:pt>
                <c:pt idx="150">
                  <c:v>#N/A</c:v>
                </c:pt>
                <c:pt idx="151">
                  <c:v>#N/A</c:v>
                </c:pt>
                <c:pt idx="152">
                  <c:v>#N/A</c:v>
                </c:pt>
                <c:pt idx="153">
                  <c:v>#N/A</c:v>
                </c:pt>
                <c:pt idx="154">
                  <c:v>1.4619999999999999E-2</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1.1972018378306148E-2</c:v>
                </c:pt>
                <c:pt idx="168">
                  <c:v>#N/A</c:v>
                </c:pt>
                <c:pt idx="169">
                  <c:v>#N/A</c:v>
                </c:pt>
                <c:pt idx="170">
                  <c:v>#N/A</c:v>
                </c:pt>
                <c:pt idx="171">
                  <c:v>#N/A</c:v>
                </c:pt>
                <c:pt idx="172">
                  <c:v>1.1486096333426805E-2</c:v>
                </c:pt>
                <c:pt idx="173">
                  <c:v>#N/A</c:v>
                </c:pt>
                <c:pt idx="174">
                  <c:v>1.2009631918928605E-2</c:v>
                </c:pt>
                <c:pt idx="175">
                  <c:v>#N/A</c:v>
                </c:pt>
                <c:pt idx="176">
                  <c:v>1.2146712647079934E-2</c:v>
                </c:pt>
                <c:pt idx="177">
                  <c:v>#N/A</c:v>
                </c:pt>
                <c:pt idx="178">
                  <c:v>#N/A</c:v>
                </c:pt>
                <c:pt idx="179">
                  <c:v>#N/A</c:v>
                </c:pt>
                <c:pt idx="180">
                  <c:v>1.2809999999999998E-2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numCache>
            </c:numRef>
          </c:yVal>
          <c:smooth val="1"/>
        </c:ser>
        <c:ser>
          <c:idx val="2"/>
          <c:order val="2"/>
          <c:tx>
            <c:v>BBB+ Bonds</c:v>
          </c:tx>
          <c:spPr>
            <a:ln w="66675">
              <a:noFill/>
            </a:ln>
          </c:spPr>
          <c:marker>
            <c:symbol val="triangle"/>
            <c:size val="5"/>
          </c:marker>
          <c:xVal>
            <c:numRef>
              <c:f>'Figure 18'!$B$31:$B$240</c:f>
              <c:numCache>
                <c:formatCode>0.00</c:formatCode>
                <c:ptCount val="210"/>
                <c:pt idx="0">
                  <c:v>1.5561643835616439</c:v>
                </c:pt>
                <c:pt idx="1">
                  <c:v>1.6020000000000001</c:v>
                </c:pt>
                <c:pt idx="2">
                  <c:v>1.6080000000000001</c:v>
                </c:pt>
                <c:pt idx="3">
                  <c:v>1.69</c:v>
                </c:pt>
                <c:pt idx="4">
                  <c:v>1.6931506849315068</c:v>
                </c:pt>
                <c:pt idx="5">
                  <c:v>1.7068493150684931</c:v>
                </c:pt>
                <c:pt idx="6">
                  <c:v>1.73</c:v>
                </c:pt>
                <c:pt idx="7">
                  <c:v>1.7808219178082192</c:v>
                </c:pt>
                <c:pt idx="8">
                  <c:v>1.7889999999999999</c:v>
                </c:pt>
                <c:pt idx="9">
                  <c:v>1.7917808219178082</c:v>
                </c:pt>
                <c:pt idx="10">
                  <c:v>1.8080000000000001</c:v>
                </c:pt>
                <c:pt idx="11">
                  <c:v>1.849</c:v>
                </c:pt>
                <c:pt idx="12">
                  <c:v>1.8602739726027397</c:v>
                </c:pt>
                <c:pt idx="13">
                  <c:v>1.8657534246575342</c:v>
                </c:pt>
                <c:pt idx="14">
                  <c:v>1.8739726027397261</c:v>
                </c:pt>
                <c:pt idx="15">
                  <c:v>1.94</c:v>
                </c:pt>
                <c:pt idx="16">
                  <c:v>1.956</c:v>
                </c:pt>
                <c:pt idx="17">
                  <c:v>1.9589041095890412</c:v>
                </c:pt>
                <c:pt idx="18">
                  <c:v>1.9589041095890412</c:v>
                </c:pt>
                <c:pt idx="19">
                  <c:v>1.98</c:v>
                </c:pt>
                <c:pt idx="20">
                  <c:v>2.032876712328767</c:v>
                </c:pt>
                <c:pt idx="21">
                  <c:v>2.04</c:v>
                </c:pt>
                <c:pt idx="22">
                  <c:v>2.0410958904109591</c:v>
                </c:pt>
                <c:pt idx="23">
                  <c:v>2.06</c:v>
                </c:pt>
                <c:pt idx="24">
                  <c:v>2.11</c:v>
                </c:pt>
                <c:pt idx="25">
                  <c:v>2.1150684931506851</c:v>
                </c:pt>
                <c:pt idx="26">
                  <c:v>2.1260273972602741</c:v>
                </c:pt>
                <c:pt idx="27">
                  <c:v>2.1949999999999998</c:v>
                </c:pt>
                <c:pt idx="28">
                  <c:v>2.2000000000000002</c:v>
                </c:pt>
                <c:pt idx="29">
                  <c:v>2.2054794520547945</c:v>
                </c:pt>
                <c:pt idx="30">
                  <c:v>2.2082191780821918</c:v>
                </c:pt>
                <c:pt idx="31">
                  <c:v>2.21</c:v>
                </c:pt>
                <c:pt idx="32">
                  <c:v>2.2200000000000002</c:v>
                </c:pt>
                <c:pt idx="33">
                  <c:v>2.2799999999999998</c:v>
                </c:pt>
                <c:pt idx="34">
                  <c:v>2.2821917808219179</c:v>
                </c:pt>
                <c:pt idx="35">
                  <c:v>2.29</c:v>
                </c:pt>
                <c:pt idx="36">
                  <c:v>2.2904109589041095</c:v>
                </c:pt>
                <c:pt idx="37">
                  <c:v>2.36</c:v>
                </c:pt>
                <c:pt idx="38">
                  <c:v>2.367</c:v>
                </c:pt>
                <c:pt idx="39">
                  <c:v>2.3671232876712329</c:v>
                </c:pt>
                <c:pt idx="40">
                  <c:v>2.38</c:v>
                </c:pt>
                <c:pt idx="41">
                  <c:v>2.4500000000000002</c:v>
                </c:pt>
                <c:pt idx="42">
                  <c:v>2.4575342465753423</c:v>
                </c:pt>
                <c:pt idx="43">
                  <c:v>2.46</c:v>
                </c:pt>
                <c:pt idx="44">
                  <c:v>2.46</c:v>
                </c:pt>
                <c:pt idx="45">
                  <c:v>2.5299999999999998</c:v>
                </c:pt>
                <c:pt idx="46">
                  <c:v>2.5342465753424657</c:v>
                </c:pt>
                <c:pt idx="47">
                  <c:v>2.54</c:v>
                </c:pt>
                <c:pt idx="48">
                  <c:v>2.5499999999999998</c:v>
                </c:pt>
                <c:pt idx="49">
                  <c:v>2.61</c:v>
                </c:pt>
                <c:pt idx="50">
                  <c:v>2.6164383561643834</c:v>
                </c:pt>
                <c:pt idx="51">
                  <c:v>2.62</c:v>
                </c:pt>
                <c:pt idx="52">
                  <c:v>2.63</c:v>
                </c:pt>
                <c:pt idx="53">
                  <c:v>2.7</c:v>
                </c:pt>
                <c:pt idx="54">
                  <c:v>2.71</c:v>
                </c:pt>
                <c:pt idx="55">
                  <c:v>2.71</c:v>
                </c:pt>
                <c:pt idx="56">
                  <c:v>2.78</c:v>
                </c:pt>
                <c:pt idx="57">
                  <c:v>2.79</c:v>
                </c:pt>
                <c:pt idx="58">
                  <c:v>2.79</c:v>
                </c:pt>
                <c:pt idx="59">
                  <c:v>2.7945205479452055</c:v>
                </c:pt>
                <c:pt idx="60">
                  <c:v>2.8679999999999999</c:v>
                </c:pt>
                <c:pt idx="61">
                  <c:v>2.87</c:v>
                </c:pt>
                <c:pt idx="62">
                  <c:v>2.8794520547945206</c:v>
                </c:pt>
                <c:pt idx="63">
                  <c:v>2.96</c:v>
                </c:pt>
                <c:pt idx="64">
                  <c:v>3.04</c:v>
                </c:pt>
                <c:pt idx="65">
                  <c:v>3.04</c:v>
                </c:pt>
                <c:pt idx="66">
                  <c:v>3.0465753424657533</c:v>
                </c:pt>
                <c:pt idx="67">
                  <c:v>3.12</c:v>
                </c:pt>
                <c:pt idx="68">
                  <c:v>3.128767123287671</c:v>
                </c:pt>
                <c:pt idx="69">
                  <c:v>3.21</c:v>
                </c:pt>
                <c:pt idx="70">
                  <c:v>3.28</c:v>
                </c:pt>
                <c:pt idx="71">
                  <c:v>3.3</c:v>
                </c:pt>
                <c:pt idx="72">
                  <c:v>3.38</c:v>
                </c:pt>
                <c:pt idx="73">
                  <c:v>3.3945205479452056</c:v>
                </c:pt>
                <c:pt idx="74">
                  <c:v>3.4794520547945207</c:v>
                </c:pt>
                <c:pt idx="75">
                  <c:v>3.55</c:v>
                </c:pt>
                <c:pt idx="76">
                  <c:v>3.63</c:v>
                </c:pt>
                <c:pt idx="77">
                  <c:v>3.6465753424657534</c:v>
                </c:pt>
                <c:pt idx="78">
                  <c:v>3.7287671232876711</c:v>
                </c:pt>
                <c:pt idx="79">
                  <c:v>3.79</c:v>
                </c:pt>
                <c:pt idx="80">
                  <c:v>3.9</c:v>
                </c:pt>
                <c:pt idx="81">
                  <c:v>3.98</c:v>
                </c:pt>
                <c:pt idx="82">
                  <c:v>4.1500000000000004</c:v>
                </c:pt>
                <c:pt idx="83">
                  <c:v>4.1780821917808222</c:v>
                </c:pt>
                <c:pt idx="84">
                  <c:v>4.2630136986301368</c:v>
                </c:pt>
                <c:pt idx="85">
                  <c:v>4.32</c:v>
                </c:pt>
                <c:pt idx="86">
                  <c:v>4.3899999999999997</c:v>
                </c:pt>
                <c:pt idx="87">
                  <c:v>4.4301369863013695</c:v>
                </c:pt>
                <c:pt idx="88">
                  <c:v>4.4547945205479449</c:v>
                </c:pt>
                <c:pt idx="89">
                  <c:v>4.5123287671232877</c:v>
                </c:pt>
                <c:pt idx="90">
                  <c:v>4.68</c:v>
                </c:pt>
                <c:pt idx="91">
                  <c:v>4.76</c:v>
                </c:pt>
                <c:pt idx="92">
                  <c:v>4.82</c:v>
                </c:pt>
                <c:pt idx="93">
                  <c:v>4.8356164383561646</c:v>
                </c:pt>
                <c:pt idx="94">
                  <c:v>4.87</c:v>
                </c:pt>
                <c:pt idx="95">
                  <c:v>4.9013698630136986</c:v>
                </c:pt>
                <c:pt idx="96">
                  <c:v>4.9205479452054792</c:v>
                </c:pt>
                <c:pt idx="97">
                  <c:v>4.93</c:v>
                </c:pt>
                <c:pt idx="98">
                  <c:v>4.9315068493150687</c:v>
                </c:pt>
                <c:pt idx="99">
                  <c:v>4.9506849315068493</c:v>
                </c:pt>
                <c:pt idx="100">
                  <c:v>5</c:v>
                </c:pt>
                <c:pt idx="101">
                  <c:v>5.0164383561643833</c:v>
                </c:pt>
                <c:pt idx="102">
                  <c:v>5.0199999999999996</c:v>
                </c:pt>
                <c:pt idx="103">
                  <c:v>5.0356164383561648</c:v>
                </c:pt>
                <c:pt idx="104">
                  <c:v>5.0684931506849313</c:v>
                </c:pt>
                <c:pt idx="105">
                  <c:v>5.087671232876712</c:v>
                </c:pt>
                <c:pt idx="106">
                  <c:v>5.1150684931506847</c:v>
                </c:pt>
                <c:pt idx="107">
                  <c:v>5.1506849315068495</c:v>
                </c:pt>
                <c:pt idx="108">
                  <c:v>5.1698630136986301</c:v>
                </c:pt>
                <c:pt idx="109">
                  <c:v>5.18</c:v>
                </c:pt>
                <c:pt idx="110">
                  <c:v>5.183561643835616</c:v>
                </c:pt>
                <c:pt idx="111">
                  <c:v>5.2</c:v>
                </c:pt>
                <c:pt idx="112">
                  <c:v>5.2027397260273975</c:v>
                </c:pt>
                <c:pt idx="113">
                  <c:v>5.27</c:v>
                </c:pt>
                <c:pt idx="114">
                  <c:v>5.2849315068493148</c:v>
                </c:pt>
                <c:pt idx="115">
                  <c:v>5.32</c:v>
                </c:pt>
                <c:pt idx="116">
                  <c:v>5.33</c:v>
                </c:pt>
                <c:pt idx="117">
                  <c:v>5.3671232876712329</c:v>
                </c:pt>
                <c:pt idx="118">
                  <c:v>5.4029999999999996</c:v>
                </c:pt>
                <c:pt idx="119">
                  <c:v>5.4054794520547942</c:v>
                </c:pt>
                <c:pt idx="120">
                  <c:v>5.42</c:v>
                </c:pt>
                <c:pt idx="121">
                  <c:v>5.44</c:v>
                </c:pt>
                <c:pt idx="122">
                  <c:v>5.4465753424657537</c:v>
                </c:pt>
                <c:pt idx="123">
                  <c:v>5.4493150684931511</c:v>
                </c:pt>
                <c:pt idx="124">
                  <c:v>5.45</c:v>
                </c:pt>
                <c:pt idx="125">
                  <c:v>5.4794520547945202</c:v>
                </c:pt>
                <c:pt idx="126">
                  <c:v>5.4904109589041097</c:v>
                </c:pt>
                <c:pt idx="127">
                  <c:v>5.52</c:v>
                </c:pt>
                <c:pt idx="128">
                  <c:v>5.5315068493150683</c:v>
                </c:pt>
                <c:pt idx="129">
                  <c:v>5.54</c:v>
                </c:pt>
                <c:pt idx="130">
                  <c:v>5.5643835616438357</c:v>
                </c:pt>
                <c:pt idx="131">
                  <c:v>5.57</c:v>
                </c:pt>
                <c:pt idx="132">
                  <c:v>5.59</c:v>
                </c:pt>
                <c:pt idx="133">
                  <c:v>5.62</c:v>
                </c:pt>
                <c:pt idx="134">
                  <c:v>5.65</c:v>
                </c:pt>
                <c:pt idx="135">
                  <c:v>5.6575342465753424</c:v>
                </c:pt>
                <c:pt idx="136">
                  <c:v>5.67</c:v>
                </c:pt>
                <c:pt idx="137">
                  <c:v>5.68</c:v>
                </c:pt>
                <c:pt idx="138">
                  <c:v>5.6986301369863011</c:v>
                </c:pt>
                <c:pt idx="139">
                  <c:v>5.7</c:v>
                </c:pt>
                <c:pt idx="140">
                  <c:v>5.7</c:v>
                </c:pt>
                <c:pt idx="141">
                  <c:v>5.7315068493150685</c:v>
                </c:pt>
                <c:pt idx="142">
                  <c:v>5.7397260273972606</c:v>
                </c:pt>
                <c:pt idx="143">
                  <c:v>5.77</c:v>
                </c:pt>
                <c:pt idx="144">
                  <c:v>5.7808219178082192</c:v>
                </c:pt>
                <c:pt idx="145">
                  <c:v>5.79</c:v>
                </c:pt>
                <c:pt idx="146">
                  <c:v>5.8136986301369866</c:v>
                </c:pt>
                <c:pt idx="147">
                  <c:v>5.82</c:v>
                </c:pt>
                <c:pt idx="148">
                  <c:v>5.84</c:v>
                </c:pt>
                <c:pt idx="149">
                  <c:v>5.87</c:v>
                </c:pt>
                <c:pt idx="150">
                  <c:v>5.91</c:v>
                </c:pt>
                <c:pt idx="151">
                  <c:v>5.93</c:v>
                </c:pt>
                <c:pt idx="152">
                  <c:v>5.95</c:v>
                </c:pt>
                <c:pt idx="153">
                  <c:v>5.95</c:v>
                </c:pt>
                <c:pt idx="154">
                  <c:v>5.95</c:v>
                </c:pt>
                <c:pt idx="155">
                  <c:v>5.98</c:v>
                </c:pt>
                <c:pt idx="156">
                  <c:v>5.99</c:v>
                </c:pt>
                <c:pt idx="157">
                  <c:v>6.03</c:v>
                </c:pt>
                <c:pt idx="158">
                  <c:v>6.07</c:v>
                </c:pt>
                <c:pt idx="159">
                  <c:v>6.12</c:v>
                </c:pt>
                <c:pt idx="160">
                  <c:v>6.16</c:v>
                </c:pt>
                <c:pt idx="161">
                  <c:v>6.2</c:v>
                </c:pt>
                <c:pt idx="162">
                  <c:v>6.23</c:v>
                </c:pt>
                <c:pt idx="163">
                  <c:v>6.24</c:v>
                </c:pt>
                <c:pt idx="164">
                  <c:v>6.28</c:v>
                </c:pt>
                <c:pt idx="165">
                  <c:v>6.32</c:v>
                </c:pt>
                <c:pt idx="166">
                  <c:v>6.3726027397260276</c:v>
                </c:pt>
                <c:pt idx="167">
                  <c:v>6.4082191780821915</c:v>
                </c:pt>
                <c:pt idx="168">
                  <c:v>6.45</c:v>
                </c:pt>
                <c:pt idx="169">
                  <c:v>6.45</c:v>
                </c:pt>
                <c:pt idx="170">
                  <c:v>6.4575342465753423</c:v>
                </c:pt>
                <c:pt idx="171">
                  <c:v>6.48</c:v>
                </c:pt>
                <c:pt idx="172">
                  <c:v>6.493150684931507</c:v>
                </c:pt>
                <c:pt idx="173">
                  <c:v>6.624657534246575</c:v>
                </c:pt>
                <c:pt idx="174">
                  <c:v>6.6602739726027398</c:v>
                </c:pt>
                <c:pt idx="175">
                  <c:v>6.7068493150684931</c:v>
                </c:pt>
                <c:pt idx="176">
                  <c:v>6.7424657534246579</c:v>
                </c:pt>
                <c:pt idx="177">
                  <c:v>6.7616438356164386</c:v>
                </c:pt>
                <c:pt idx="178">
                  <c:v>6.8465753424657532</c:v>
                </c:pt>
                <c:pt idx="179">
                  <c:v>6.88</c:v>
                </c:pt>
                <c:pt idx="180">
                  <c:v>6.91</c:v>
                </c:pt>
                <c:pt idx="181">
                  <c:v>6.96</c:v>
                </c:pt>
                <c:pt idx="182">
                  <c:v>7.0136986301369859</c:v>
                </c:pt>
                <c:pt idx="183">
                  <c:v>7.1</c:v>
                </c:pt>
                <c:pt idx="184">
                  <c:v>7.13</c:v>
                </c:pt>
                <c:pt idx="185">
                  <c:v>7.21</c:v>
                </c:pt>
                <c:pt idx="186">
                  <c:v>7.27</c:v>
                </c:pt>
                <c:pt idx="187">
                  <c:v>7.35</c:v>
                </c:pt>
                <c:pt idx="188">
                  <c:v>7.37</c:v>
                </c:pt>
                <c:pt idx="189">
                  <c:v>7.52</c:v>
                </c:pt>
                <c:pt idx="190">
                  <c:v>7.6</c:v>
                </c:pt>
                <c:pt idx="191">
                  <c:v>7.76</c:v>
                </c:pt>
                <c:pt idx="192">
                  <c:v>8.1808219178082187</c:v>
                </c:pt>
                <c:pt idx="193">
                  <c:v>8.1863013698630134</c:v>
                </c:pt>
                <c:pt idx="194">
                  <c:v>8.2657534246575342</c:v>
                </c:pt>
                <c:pt idx="195">
                  <c:v>8.2712328767123289</c:v>
                </c:pt>
                <c:pt idx="196">
                  <c:v>8.4328767123287669</c:v>
                </c:pt>
                <c:pt idx="197">
                  <c:v>8.4383561643835616</c:v>
                </c:pt>
                <c:pt idx="198">
                  <c:v>8.5150684931506841</c:v>
                </c:pt>
                <c:pt idx="199">
                  <c:v>8.5205479452054789</c:v>
                </c:pt>
                <c:pt idx="200">
                  <c:v>8.68</c:v>
                </c:pt>
                <c:pt idx="201">
                  <c:v>8.69</c:v>
                </c:pt>
                <c:pt idx="202">
                  <c:v>8.77</c:v>
                </c:pt>
                <c:pt idx="203">
                  <c:v>8.77</c:v>
                </c:pt>
                <c:pt idx="204">
                  <c:v>8.93</c:v>
                </c:pt>
                <c:pt idx="205">
                  <c:v>8.94</c:v>
                </c:pt>
                <c:pt idx="206">
                  <c:v>9.02</c:v>
                </c:pt>
                <c:pt idx="207">
                  <c:v>9.02</c:v>
                </c:pt>
                <c:pt idx="208">
                  <c:v>9.18</c:v>
                </c:pt>
                <c:pt idx="209">
                  <c:v>9.1999999999999993</c:v>
                </c:pt>
              </c:numCache>
            </c:numRef>
          </c:xVal>
          <c:yVal>
            <c:numRef>
              <c:f>'Figure 18'!$L$31:$L$240</c:f>
              <c:numCache>
                <c:formatCode>0.00%</c:formatCode>
                <c:ptCount val="210"/>
                <c:pt idx="0">
                  <c:v>#N/A</c:v>
                </c:pt>
                <c:pt idx="1">
                  <c:v>#N/A</c:v>
                </c:pt>
                <c:pt idx="2">
                  <c:v>#N/A</c:v>
                </c:pt>
                <c:pt idx="3">
                  <c:v>#N/A</c:v>
                </c:pt>
                <c:pt idx="4">
                  <c:v>#N/A</c:v>
                </c:pt>
                <c:pt idx="5">
                  <c:v>1.0726762802245436E-2</c:v>
                </c:pt>
                <c:pt idx="6">
                  <c:v>#N/A</c:v>
                </c:pt>
                <c:pt idx="7">
                  <c:v>1.0308505798047693E-2</c:v>
                </c:pt>
                <c:pt idx="8">
                  <c:v>1.286E-2</c:v>
                </c:pt>
                <c:pt idx="9">
                  <c:v>1.0975033165111508E-2</c:v>
                </c:pt>
                <c:pt idx="10">
                  <c:v>#N/A</c:v>
                </c:pt>
                <c:pt idx="11">
                  <c:v>#N/A</c:v>
                </c:pt>
                <c:pt idx="12">
                  <c:v>#N/A</c:v>
                </c:pt>
                <c:pt idx="13">
                  <c:v>1.0501690679849945E-2</c:v>
                </c:pt>
                <c:pt idx="14">
                  <c:v>#N/A</c:v>
                </c:pt>
                <c:pt idx="15">
                  <c:v>#N/A</c:v>
                </c:pt>
                <c:pt idx="16">
                  <c:v>1.451E-2</c:v>
                </c:pt>
                <c:pt idx="17">
                  <c:v>1.2196276620202822E-2</c:v>
                </c:pt>
                <c:pt idx="18">
                  <c:v>#N/A</c:v>
                </c:pt>
                <c:pt idx="19">
                  <c:v>#N/A</c:v>
                </c:pt>
                <c:pt idx="20">
                  <c:v>1.2673794900181817E-2</c:v>
                </c:pt>
                <c:pt idx="21">
                  <c:v>1.4190000000000001E-2</c:v>
                </c:pt>
                <c:pt idx="22">
                  <c:v>1.2835629471172167E-2</c:v>
                </c:pt>
                <c:pt idx="23">
                  <c:v>#N/A</c:v>
                </c:pt>
                <c:pt idx="24">
                  <c:v>#N/A</c:v>
                </c:pt>
                <c:pt idx="25">
                  <c:v>1.3045292338809496E-2</c:v>
                </c:pt>
                <c:pt idx="26">
                  <c:v>#N/A</c:v>
                </c:pt>
                <c:pt idx="27">
                  <c:v>#N/A</c:v>
                </c:pt>
                <c:pt idx="28">
                  <c:v>1.423E-2</c:v>
                </c:pt>
                <c:pt idx="29">
                  <c:v>1.0607827555959699E-2</c:v>
                </c:pt>
                <c:pt idx="30">
                  <c:v>#N/A</c:v>
                </c:pt>
                <c:pt idx="31">
                  <c:v>1.391E-2</c:v>
                </c:pt>
                <c:pt idx="32">
                  <c:v>#N/A</c:v>
                </c:pt>
                <c:pt idx="33">
                  <c:v>1.4419999999999999E-2</c:v>
                </c:pt>
                <c:pt idx="34">
                  <c:v>#N/A</c:v>
                </c:pt>
                <c:pt idx="35">
                  <c:v>1.3919999999999998E-2</c:v>
                </c:pt>
                <c:pt idx="36">
                  <c:v>1.0628946437978156E-2</c:v>
                </c:pt>
                <c:pt idx="37">
                  <c:v>#N/A</c:v>
                </c:pt>
                <c:pt idx="38">
                  <c:v>1.4590000000000001E-2</c:v>
                </c:pt>
                <c:pt idx="39">
                  <c:v>#N/A</c:v>
                </c:pt>
                <c:pt idx="40">
                  <c:v>#N/A</c:v>
                </c:pt>
                <c:pt idx="41">
                  <c:v>#N/A</c:v>
                </c:pt>
                <c:pt idx="42">
                  <c:v>1.2746192444505873E-2</c:v>
                </c:pt>
                <c:pt idx="43">
                  <c:v>1.584E-2</c:v>
                </c:pt>
                <c:pt idx="44">
                  <c:v>#N/A</c:v>
                </c:pt>
                <c:pt idx="45">
                  <c:v>1.5780000000000002E-2</c:v>
                </c:pt>
                <c:pt idx="46">
                  <c:v>#N/A</c:v>
                </c:pt>
                <c:pt idx="47">
                  <c:v>1.3220000000000001E-2</c:v>
                </c:pt>
                <c:pt idx="48">
                  <c:v>1.5629999999999998E-2</c:v>
                </c:pt>
                <c:pt idx="49">
                  <c:v>#N/A</c:v>
                </c:pt>
                <c:pt idx="50">
                  <c:v>#N/A</c:v>
                </c:pt>
                <c:pt idx="51">
                  <c:v>1.559E-2</c:v>
                </c:pt>
                <c:pt idx="52">
                  <c:v>#N/A</c:v>
                </c:pt>
                <c:pt idx="53">
                  <c:v>1.5509999999999999E-2</c:v>
                </c:pt>
                <c:pt idx="54">
                  <c:v>1.435E-2</c:v>
                </c:pt>
                <c:pt idx="55">
                  <c:v>#N/A</c:v>
                </c:pt>
                <c:pt idx="56">
                  <c:v>1.5480000000000001E-2</c:v>
                </c:pt>
                <c:pt idx="57">
                  <c:v>1.4199999999999999E-2</c:v>
                </c:pt>
                <c:pt idx="58">
                  <c:v>#N/A</c:v>
                </c:pt>
                <c:pt idx="59">
                  <c:v>#N/A</c:v>
                </c:pt>
                <c:pt idx="60">
                  <c:v>#N/A</c:v>
                </c:pt>
                <c:pt idx="61">
                  <c:v>#N/A</c:v>
                </c:pt>
                <c:pt idx="62">
                  <c:v>#N/A</c:v>
                </c:pt>
                <c:pt idx="63">
                  <c:v>1.512E-2</c:v>
                </c:pt>
                <c:pt idx="64">
                  <c:v>1.498E-2</c:v>
                </c:pt>
                <c:pt idx="65">
                  <c:v>#N/A</c:v>
                </c:pt>
                <c:pt idx="66">
                  <c:v>#N/A</c:v>
                </c:pt>
                <c:pt idx="67">
                  <c:v>#N/A</c:v>
                </c:pt>
                <c:pt idx="68">
                  <c:v>#N/A</c:v>
                </c:pt>
                <c:pt idx="69">
                  <c:v>1.486E-2</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1.4751571108579286E-2</c:v>
                </c:pt>
                <c:pt idx="84">
                  <c:v>1.4465671115112648E-2</c:v>
                </c:pt>
                <c:pt idx="85">
                  <c:v>#N/A</c:v>
                </c:pt>
                <c:pt idx="86">
                  <c:v>#N/A</c:v>
                </c:pt>
                <c:pt idx="87">
                  <c:v>1.5867719429190841E-2</c:v>
                </c:pt>
                <c:pt idx="88">
                  <c:v>#N/A</c:v>
                </c:pt>
                <c:pt idx="89">
                  <c:v>1.6425625390795371E-2</c:v>
                </c:pt>
                <c:pt idx="90">
                  <c:v>1.728E-2</c:v>
                </c:pt>
                <c:pt idx="91">
                  <c:v>1.7260000000000001E-2</c:v>
                </c:pt>
                <c:pt idx="92">
                  <c:v>#N/A</c:v>
                </c:pt>
                <c:pt idx="93">
                  <c:v>1.4535207301172502E-2</c:v>
                </c:pt>
                <c:pt idx="94">
                  <c:v>#N/A</c:v>
                </c:pt>
                <c:pt idx="95">
                  <c:v>#N/A</c:v>
                </c:pt>
                <c:pt idx="96">
                  <c:v>1.5210779437323683E-2</c:v>
                </c:pt>
                <c:pt idx="97">
                  <c:v>1.8089999999999998E-2</c:v>
                </c:pt>
                <c:pt idx="98">
                  <c:v>1.4424753137966271E-2</c:v>
                </c:pt>
                <c:pt idx="99">
                  <c:v>#N/A</c:v>
                </c:pt>
                <c:pt idx="101">
                  <c:v>1.4059361024153011E-2</c:v>
                </c:pt>
                <c:pt idx="102">
                  <c:v>1.8530000000000001E-2</c:v>
                </c:pt>
                <c:pt idx="103">
                  <c:v>#N/A</c:v>
                </c:pt>
                <c:pt idx="104">
                  <c:v>#N/A</c:v>
                </c:pt>
                <c:pt idx="105">
                  <c:v>1.6654087390078995E-2</c:v>
                </c:pt>
                <c:pt idx="106">
                  <c:v>1.5779476726427343E-2</c:v>
                </c:pt>
                <c:pt idx="107">
                  <c:v>#N/A</c:v>
                </c:pt>
                <c:pt idx="108">
                  <c:v>1.7464023172310217E-2</c:v>
                </c:pt>
                <c:pt idx="109">
                  <c:v>1.821E-2</c:v>
                </c:pt>
                <c:pt idx="110">
                  <c:v>1.4189173916020694E-2</c:v>
                </c:pt>
                <c:pt idx="111">
                  <c:v>1.5294522461904882E-2</c:v>
                </c:pt>
                <c:pt idx="112">
                  <c:v>#N/A</c:v>
                </c:pt>
                <c:pt idx="113">
                  <c:v>1.4870000000000001E-2</c:v>
                </c:pt>
                <c:pt idx="114">
                  <c:v>#N/A</c:v>
                </c:pt>
                <c:pt idx="115">
                  <c:v>#N/A</c:v>
                </c:pt>
                <c:pt idx="116">
                  <c:v>1.917E-2</c:v>
                </c:pt>
                <c:pt idx="117">
                  <c:v>1.6833873243505288E-2</c:v>
                </c:pt>
                <c:pt idx="118">
                  <c:v>#N/A</c:v>
                </c:pt>
                <c:pt idx="119">
                  <c:v>#N/A</c:v>
                </c:pt>
                <c:pt idx="120">
                  <c:v>1.9470000000000001E-2</c:v>
                </c:pt>
                <c:pt idx="121">
                  <c:v>1.6040000000000002E-2</c:v>
                </c:pt>
                <c:pt idx="122">
                  <c:v>1.6546936768176548E-2</c:v>
                </c:pt>
                <c:pt idx="123">
                  <c:v>1.7405264170534982E-2</c:v>
                </c:pt>
                <c:pt idx="124">
                  <c:v>#N/A</c:v>
                </c:pt>
                <c:pt idx="125">
                  <c:v>1.5860103590361604E-2</c:v>
                </c:pt>
                <c:pt idx="126">
                  <c:v>#N/A</c:v>
                </c:pt>
                <c:pt idx="127">
                  <c:v>1.5520000000000001E-2</c:v>
                </c:pt>
                <c:pt idx="128">
                  <c:v>1.5596183022493661E-2</c:v>
                </c:pt>
                <c:pt idx="129">
                  <c:v>#N/A</c:v>
                </c:pt>
                <c:pt idx="130">
                  <c:v>1.5300286959860767E-2</c:v>
                </c:pt>
                <c:pt idx="131">
                  <c:v>#N/A</c:v>
                </c:pt>
                <c:pt idx="132">
                  <c:v>2.0670000000000001E-2</c:v>
                </c:pt>
                <c:pt idx="133">
                  <c:v>1.848E-2</c:v>
                </c:pt>
                <c:pt idx="134">
                  <c:v>#N/A</c:v>
                </c:pt>
                <c:pt idx="135">
                  <c:v>#N/A</c:v>
                </c:pt>
                <c:pt idx="136">
                  <c:v>2.1669999999999998E-2</c:v>
                </c:pt>
                <c:pt idx="137">
                  <c:v>1.6200000000000003E-2</c:v>
                </c:pt>
                <c:pt idx="138">
                  <c:v>1.6646146109959702E-2</c:v>
                </c:pt>
                <c:pt idx="139">
                  <c:v>1.8420000000000002E-2</c:v>
                </c:pt>
                <c:pt idx="140">
                  <c:v>#N/A</c:v>
                </c:pt>
                <c:pt idx="141">
                  <c:v>1.6952951385022955E-2</c:v>
                </c:pt>
                <c:pt idx="142">
                  <c:v>#N/A</c:v>
                </c:pt>
                <c:pt idx="143">
                  <c:v>1.7070000000000002E-2</c:v>
                </c:pt>
                <c:pt idx="144">
                  <c:v>1.7441095541467725E-2</c:v>
                </c:pt>
                <c:pt idx="145">
                  <c:v>#N/A</c:v>
                </c:pt>
                <c:pt idx="146">
                  <c:v>1.7431804342052441E-2</c:v>
                </c:pt>
                <c:pt idx="147">
                  <c:v>#N/A</c:v>
                </c:pt>
                <c:pt idx="148">
                  <c:v>2.1160000000000002E-2</c:v>
                </c:pt>
                <c:pt idx="149">
                  <c:v>1.899E-2</c:v>
                </c:pt>
                <c:pt idx="150">
                  <c:v>#N/A</c:v>
                </c:pt>
                <c:pt idx="151">
                  <c:v>1.7159999999999998E-2</c:v>
                </c:pt>
                <c:pt idx="152">
                  <c:v>1.8319999999999999E-2</c:v>
                </c:pt>
                <c:pt idx="153">
                  <c:v>1.9599999999999999E-2</c:v>
                </c:pt>
                <c:pt idx="154">
                  <c:v>#N/A</c:v>
                </c:pt>
                <c:pt idx="155">
                  <c:v>1.8700000000000001E-2</c:v>
                </c:pt>
                <c:pt idx="156">
                  <c:v>#N/A</c:v>
                </c:pt>
                <c:pt idx="157">
                  <c:v>1.8489999999999999E-2</c:v>
                </c:pt>
                <c:pt idx="158">
                  <c:v>1.9179999999999999E-2</c:v>
                </c:pt>
                <c:pt idx="159">
                  <c:v>1.916E-2</c:v>
                </c:pt>
                <c:pt idx="160">
                  <c:v>#N/A</c:v>
                </c:pt>
                <c:pt idx="161">
                  <c:v>1.8610000000000002E-2</c:v>
                </c:pt>
                <c:pt idx="162">
                  <c:v>1.9480000000000001E-2</c:v>
                </c:pt>
                <c:pt idx="163">
                  <c:v>#N/A</c:v>
                </c:pt>
                <c:pt idx="164">
                  <c:v>1.975E-2</c:v>
                </c:pt>
                <c:pt idx="165">
                  <c:v>2.0199999999999999E-2</c:v>
                </c:pt>
                <c:pt idx="166">
                  <c:v>1.6197866234523798E-2</c:v>
                </c:pt>
                <c:pt idx="167">
                  <c:v>#N/A</c:v>
                </c:pt>
                <c:pt idx="168">
                  <c:v>1.8950000000000002E-2</c:v>
                </c:pt>
                <c:pt idx="169">
                  <c:v>#N/A</c:v>
                </c:pt>
                <c:pt idx="170">
                  <c:v>1.5635237284999968E-2</c:v>
                </c:pt>
                <c:pt idx="171">
                  <c:v>1.9859999999999999E-2</c:v>
                </c:pt>
                <c:pt idx="172">
                  <c:v>#N/A</c:v>
                </c:pt>
                <c:pt idx="173">
                  <c:v>1.5833911504545453E-2</c:v>
                </c:pt>
                <c:pt idx="174">
                  <c:v>#N/A</c:v>
                </c:pt>
                <c:pt idx="175">
                  <c:v>1.6460500489285754E-2</c:v>
                </c:pt>
                <c:pt idx="176">
                  <c:v>#N/A</c:v>
                </c:pt>
                <c:pt idx="177">
                  <c:v>1.588606020186396E-2</c:v>
                </c:pt>
                <c:pt idx="178">
                  <c:v>1.5520460143296444E-2</c:v>
                </c:pt>
                <c:pt idx="179">
                  <c:v>1.6789999999999999E-2</c:v>
                </c:pt>
                <c:pt idx="180">
                  <c:v>#N/A</c:v>
                </c:pt>
                <c:pt idx="181">
                  <c:v>1.7170000000000001E-2</c:v>
                </c:pt>
                <c:pt idx="182">
                  <c:v>1.640276646532474E-2</c:v>
                </c:pt>
                <c:pt idx="183">
                  <c:v>1.6750000000000001E-2</c:v>
                </c:pt>
                <c:pt idx="184">
                  <c:v>1.686E-2</c:v>
                </c:pt>
                <c:pt idx="185">
                  <c:v>1.7689999999999997E-2</c:v>
                </c:pt>
                <c:pt idx="186">
                  <c:v>1.6990000000000002E-2</c:v>
                </c:pt>
                <c:pt idx="187">
                  <c:v>1.7829999999999999E-2</c:v>
                </c:pt>
                <c:pt idx="188">
                  <c:v>1.797E-2</c:v>
                </c:pt>
                <c:pt idx="189">
                  <c:v>1.8600000000000002E-2</c:v>
                </c:pt>
                <c:pt idx="190">
                  <c:v>1.9189999999999999E-2</c:v>
                </c:pt>
                <c:pt idx="191">
                  <c:v>1.899E-2</c:v>
                </c:pt>
                <c:pt idx="192">
                  <c:v>1.898127295200687E-2</c:v>
                </c:pt>
                <c:pt idx="193">
                  <c:v>1.6537699281727897E-2</c:v>
                </c:pt>
                <c:pt idx="194">
                  <c:v>1.8557443912821478E-2</c:v>
                </c:pt>
                <c:pt idx="195">
                  <c:v>1.6225714564117772E-2</c:v>
                </c:pt>
                <c:pt idx="196">
                  <c:v>2.0823568832142793E-2</c:v>
                </c:pt>
                <c:pt idx="197">
                  <c:v>1.8421701125876582E-2</c:v>
                </c:pt>
                <c:pt idx="198">
                  <c:v>2.1314749946530567E-2</c:v>
                </c:pt>
                <c:pt idx="199">
                  <c:v>1.9853836124561243E-2</c:v>
                </c:pt>
                <c:pt idx="200">
                  <c:v>2.1259999999999998E-2</c:v>
                </c:pt>
                <c:pt idx="201">
                  <c:v>2.1899999999999999E-2</c:v>
                </c:pt>
                <c:pt idx="202">
                  <c:v>2.2559999999999997E-2</c:v>
                </c:pt>
                <c:pt idx="203">
                  <c:v>2.197E-2</c:v>
                </c:pt>
                <c:pt idx="204">
                  <c:v>2.2069999999999999E-2</c:v>
                </c:pt>
                <c:pt idx="205">
                  <c:v>2.197E-2</c:v>
                </c:pt>
                <c:pt idx="206">
                  <c:v>2.2759999999999999E-2</c:v>
                </c:pt>
                <c:pt idx="207">
                  <c:v>2.2589999999999999E-2</c:v>
                </c:pt>
                <c:pt idx="208">
                  <c:v>2.2429999999999999E-2</c:v>
                </c:pt>
                <c:pt idx="209">
                  <c:v>2.249E-2</c:v>
                </c:pt>
              </c:numCache>
            </c:numRef>
          </c:yVal>
          <c:smooth val="1"/>
        </c:ser>
        <c:ser>
          <c:idx val="3"/>
          <c:order val="3"/>
          <c:tx>
            <c:v>BBB Bonds</c:v>
          </c:tx>
          <c:spPr>
            <a:ln w="66675">
              <a:noFill/>
            </a:ln>
          </c:spPr>
          <c:marker>
            <c:symbol val="diamond"/>
            <c:size val="5"/>
          </c:marker>
          <c:xVal>
            <c:numRef>
              <c:f>'Figure 18'!$B$31:$B$240</c:f>
              <c:numCache>
                <c:formatCode>0.00</c:formatCode>
                <c:ptCount val="210"/>
                <c:pt idx="0">
                  <c:v>1.5561643835616439</c:v>
                </c:pt>
                <c:pt idx="1">
                  <c:v>1.6020000000000001</c:v>
                </c:pt>
                <c:pt idx="2">
                  <c:v>1.6080000000000001</c:v>
                </c:pt>
                <c:pt idx="3">
                  <c:v>1.69</c:v>
                </c:pt>
                <c:pt idx="4">
                  <c:v>1.6931506849315068</c:v>
                </c:pt>
                <c:pt idx="5">
                  <c:v>1.7068493150684931</c:v>
                </c:pt>
                <c:pt idx="6">
                  <c:v>1.73</c:v>
                </c:pt>
                <c:pt idx="7">
                  <c:v>1.7808219178082192</c:v>
                </c:pt>
                <c:pt idx="8">
                  <c:v>1.7889999999999999</c:v>
                </c:pt>
                <c:pt idx="9">
                  <c:v>1.7917808219178082</c:v>
                </c:pt>
                <c:pt idx="10">
                  <c:v>1.8080000000000001</c:v>
                </c:pt>
                <c:pt idx="11">
                  <c:v>1.849</c:v>
                </c:pt>
                <c:pt idx="12">
                  <c:v>1.8602739726027397</c:v>
                </c:pt>
                <c:pt idx="13">
                  <c:v>1.8657534246575342</c:v>
                </c:pt>
                <c:pt idx="14">
                  <c:v>1.8739726027397261</c:v>
                </c:pt>
                <c:pt idx="15">
                  <c:v>1.94</c:v>
                </c:pt>
                <c:pt idx="16">
                  <c:v>1.956</c:v>
                </c:pt>
                <c:pt idx="17">
                  <c:v>1.9589041095890412</c:v>
                </c:pt>
                <c:pt idx="18">
                  <c:v>1.9589041095890412</c:v>
                </c:pt>
                <c:pt idx="19">
                  <c:v>1.98</c:v>
                </c:pt>
                <c:pt idx="20">
                  <c:v>2.032876712328767</c:v>
                </c:pt>
                <c:pt idx="21">
                  <c:v>2.04</c:v>
                </c:pt>
                <c:pt idx="22">
                  <c:v>2.0410958904109591</c:v>
                </c:pt>
                <c:pt idx="23">
                  <c:v>2.06</c:v>
                </c:pt>
                <c:pt idx="24">
                  <c:v>2.11</c:v>
                </c:pt>
                <c:pt idx="25">
                  <c:v>2.1150684931506851</c:v>
                </c:pt>
                <c:pt idx="26">
                  <c:v>2.1260273972602741</c:v>
                </c:pt>
                <c:pt idx="27">
                  <c:v>2.1949999999999998</c:v>
                </c:pt>
                <c:pt idx="28">
                  <c:v>2.2000000000000002</c:v>
                </c:pt>
                <c:pt idx="29">
                  <c:v>2.2054794520547945</c:v>
                </c:pt>
                <c:pt idx="30">
                  <c:v>2.2082191780821918</c:v>
                </c:pt>
                <c:pt idx="31">
                  <c:v>2.21</c:v>
                </c:pt>
                <c:pt idx="32">
                  <c:v>2.2200000000000002</c:v>
                </c:pt>
                <c:pt idx="33">
                  <c:v>2.2799999999999998</c:v>
                </c:pt>
                <c:pt idx="34">
                  <c:v>2.2821917808219179</c:v>
                </c:pt>
                <c:pt idx="35">
                  <c:v>2.29</c:v>
                </c:pt>
                <c:pt idx="36">
                  <c:v>2.2904109589041095</c:v>
                </c:pt>
                <c:pt idx="37">
                  <c:v>2.36</c:v>
                </c:pt>
                <c:pt idx="38">
                  <c:v>2.367</c:v>
                </c:pt>
                <c:pt idx="39">
                  <c:v>2.3671232876712329</c:v>
                </c:pt>
                <c:pt idx="40">
                  <c:v>2.38</c:v>
                </c:pt>
                <c:pt idx="41">
                  <c:v>2.4500000000000002</c:v>
                </c:pt>
                <c:pt idx="42">
                  <c:v>2.4575342465753423</c:v>
                </c:pt>
                <c:pt idx="43">
                  <c:v>2.46</c:v>
                </c:pt>
                <c:pt idx="44">
                  <c:v>2.46</c:v>
                </c:pt>
                <c:pt idx="45">
                  <c:v>2.5299999999999998</c:v>
                </c:pt>
                <c:pt idx="46">
                  <c:v>2.5342465753424657</c:v>
                </c:pt>
                <c:pt idx="47">
                  <c:v>2.54</c:v>
                </c:pt>
                <c:pt idx="48">
                  <c:v>2.5499999999999998</c:v>
                </c:pt>
                <c:pt idx="49">
                  <c:v>2.61</c:v>
                </c:pt>
                <c:pt idx="50">
                  <c:v>2.6164383561643834</c:v>
                </c:pt>
                <c:pt idx="51">
                  <c:v>2.62</c:v>
                </c:pt>
                <c:pt idx="52">
                  <c:v>2.63</c:v>
                </c:pt>
                <c:pt idx="53">
                  <c:v>2.7</c:v>
                </c:pt>
                <c:pt idx="54">
                  <c:v>2.71</c:v>
                </c:pt>
                <c:pt idx="55">
                  <c:v>2.71</c:v>
                </c:pt>
                <c:pt idx="56">
                  <c:v>2.78</c:v>
                </c:pt>
                <c:pt idx="57">
                  <c:v>2.79</c:v>
                </c:pt>
                <c:pt idx="58">
                  <c:v>2.79</c:v>
                </c:pt>
                <c:pt idx="59">
                  <c:v>2.7945205479452055</c:v>
                </c:pt>
                <c:pt idx="60">
                  <c:v>2.8679999999999999</c:v>
                </c:pt>
                <c:pt idx="61">
                  <c:v>2.87</c:v>
                </c:pt>
                <c:pt idx="62">
                  <c:v>2.8794520547945206</c:v>
                </c:pt>
                <c:pt idx="63">
                  <c:v>2.96</c:v>
                </c:pt>
                <c:pt idx="64">
                  <c:v>3.04</c:v>
                </c:pt>
                <c:pt idx="65">
                  <c:v>3.04</c:v>
                </c:pt>
                <c:pt idx="66">
                  <c:v>3.0465753424657533</c:v>
                </c:pt>
                <c:pt idx="67">
                  <c:v>3.12</c:v>
                </c:pt>
                <c:pt idx="68">
                  <c:v>3.128767123287671</c:v>
                </c:pt>
                <c:pt idx="69">
                  <c:v>3.21</c:v>
                </c:pt>
                <c:pt idx="70">
                  <c:v>3.28</c:v>
                </c:pt>
                <c:pt idx="71">
                  <c:v>3.3</c:v>
                </c:pt>
                <c:pt idx="72">
                  <c:v>3.38</c:v>
                </c:pt>
                <c:pt idx="73">
                  <c:v>3.3945205479452056</c:v>
                </c:pt>
                <c:pt idx="74">
                  <c:v>3.4794520547945207</c:v>
                </c:pt>
                <c:pt idx="75">
                  <c:v>3.55</c:v>
                </c:pt>
                <c:pt idx="76">
                  <c:v>3.63</c:v>
                </c:pt>
                <c:pt idx="77">
                  <c:v>3.6465753424657534</c:v>
                </c:pt>
                <c:pt idx="78">
                  <c:v>3.7287671232876711</c:v>
                </c:pt>
                <c:pt idx="79">
                  <c:v>3.79</c:v>
                </c:pt>
                <c:pt idx="80">
                  <c:v>3.9</c:v>
                </c:pt>
                <c:pt idx="81">
                  <c:v>3.98</c:v>
                </c:pt>
                <c:pt idx="82">
                  <c:v>4.1500000000000004</c:v>
                </c:pt>
                <c:pt idx="83">
                  <c:v>4.1780821917808222</c:v>
                </c:pt>
                <c:pt idx="84">
                  <c:v>4.2630136986301368</c:v>
                </c:pt>
                <c:pt idx="85">
                  <c:v>4.32</c:v>
                </c:pt>
                <c:pt idx="86">
                  <c:v>4.3899999999999997</c:v>
                </c:pt>
                <c:pt idx="87">
                  <c:v>4.4301369863013695</c:v>
                </c:pt>
                <c:pt idx="88">
                  <c:v>4.4547945205479449</c:v>
                </c:pt>
                <c:pt idx="89">
                  <c:v>4.5123287671232877</c:v>
                </c:pt>
                <c:pt idx="90">
                  <c:v>4.68</c:v>
                </c:pt>
                <c:pt idx="91">
                  <c:v>4.76</c:v>
                </c:pt>
                <c:pt idx="92">
                  <c:v>4.82</c:v>
                </c:pt>
                <c:pt idx="93">
                  <c:v>4.8356164383561646</c:v>
                </c:pt>
                <c:pt idx="94">
                  <c:v>4.87</c:v>
                </c:pt>
                <c:pt idx="95">
                  <c:v>4.9013698630136986</c:v>
                </c:pt>
                <c:pt idx="96">
                  <c:v>4.9205479452054792</c:v>
                </c:pt>
                <c:pt idx="97">
                  <c:v>4.93</c:v>
                </c:pt>
                <c:pt idx="98">
                  <c:v>4.9315068493150687</c:v>
                </c:pt>
                <c:pt idx="99">
                  <c:v>4.9506849315068493</c:v>
                </c:pt>
                <c:pt idx="100">
                  <c:v>5</c:v>
                </c:pt>
                <c:pt idx="101">
                  <c:v>5.0164383561643833</c:v>
                </c:pt>
                <c:pt idx="102">
                  <c:v>5.0199999999999996</c:v>
                </c:pt>
                <c:pt idx="103">
                  <c:v>5.0356164383561648</c:v>
                </c:pt>
                <c:pt idx="104">
                  <c:v>5.0684931506849313</c:v>
                </c:pt>
                <c:pt idx="105">
                  <c:v>5.087671232876712</c:v>
                </c:pt>
                <c:pt idx="106">
                  <c:v>5.1150684931506847</c:v>
                </c:pt>
                <c:pt idx="107">
                  <c:v>5.1506849315068495</c:v>
                </c:pt>
                <c:pt idx="108">
                  <c:v>5.1698630136986301</c:v>
                </c:pt>
                <c:pt idx="109">
                  <c:v>5.18</c:v>
                </c:pt>
                <c:pt idx="110">
                  <c:v>5.183561643835616</c:v>
                </c:pt>
                <c:pt idx="111">
                  <c:v>5.2</c:v>
                </c:pt>
                <c:pt idx="112">
                  <c:v>5.2027397260273975</c:v>
                </c:pt>
                <c:pt idx="113">
                  <c:v>5.27</c:v>
                </c:pt>
                <c:pt idx="114">
                  <c:v>5.2849315068493148</c:v>
                </c:pt>
                <c:pt idx="115">
                  <c:v>5.32</c:v>
                </c:pt>
                <c:pt idx="116">
                  <c:v>5.33</c:v>
                </c:pt>
                <c:pt idx="117">
                  <c:v>5.3671232876712329</c:v>
                </c:pt>
                <c:pt idx="118">
                  <c:v>5.4029999999999996</c:v>
                </c:pt>
                <c:pt idx="119">
                  <c:v>5.4054794520547942</c:v>
                </c:pt>
                <c:pt idx="120">
                  <c:v>5.42</c:v>
                </c:pt>
                <c:pt idx="121">
                  <c:v>5.44</c:v>
                </c:pt>
                <c:pt idx="122">
                  <c:v>5.4465753424657537</c:v>
                </c:pt>
                <c:pt idx="123">
                  <c:v>5.4493150684931511</c:v>
                </c:pt>
                <c:pt idx="124">
                  <c:v>5.45</c:v>
                </c:pt>
                <c:pt idx="125">
                  <c:v>5.4794520547945202</c:v>
                </c:pt>
                <c:pt idx="126">
                  <c:v>5.4904109589041097</c:v>
                </c:pt>
                <c:pt idx="127">
                  <c:v>5.52</c:v>
                </c:pt>
                <c:pt idx="128">
                  <c:v>5.5315068493150683</c:v>
                </c:pt>
                <c:pt idx="129">
                  <c:v>5.54</c:v>
                </c:pt>
                <c:pt idx="130">
                  <c:v>5.5643835616438357</c:v>
                </c:pt>
                <c:pt idx="131">
                  <c:v>5.57</c:v>
                </c:pt>
                <c:pt idx="132">
                  <c:v>5.59</c:v>
                </c:pt>
                <c:pt idx="133">
                  <c:v>5.62</c:v>
                </c:pt>
                <c:pt idx="134">
                  <c:v>5.65</c:v>
                </c:pt>
                <c:pt idx="135">
                  <c:v>5.6575342465753424</c:v>
                </c:pt>
                <c:pt idx="136">
                  <c:v>5.67</c:v>
                </c:pt>
                <c:pt idx="137">
                  <c:v>5.68</c:v>
                </c:pt>
                <c:pt idx="138">
                  <c:v>5.6986301369863011</c:v>
                </c:pt>
                <c:pt idx="139">
                  <c:v>5.7</c:v>
                </c:pt>
                <c:pt idx="140">
                  <c:v>5.7</c:v>
                </c:pt>
                <c:pt idx="141">
                  <c:v>5.7315068493150685</c:v>
                </c:pt>
                <c:pt idx="142">
                  <c:v>5.7397260273972606</c:v>
                </c:pt>
                <c:pt idx="143">
                  <c:v>5.77</c:v>
                </c:pt>
                <c:pt idx="144">
                  <c:v>5.7808219178082192</c:v>
                </c:pt>
                <c:pt idx="145">
                  <c:v>5.79</c:v>
                </c:pt>
                <c:pt idx="146">
                  <c:v>5.8136986301369866</c:v>
                </c:pt>
                <c:pt idx="147">
                  <c:v>5.82</c:v>
                </c:pt>
                <c:pt idx="148">
                  <c:v>5.84</c:v>
                </c:pt>
                <c:pt idx="149">
                  <c:v>5.87</c:v>
                </c:pt>
                <c:pt idx="150">
                  <c:v>5.91</c:v>
                </c:pt>
                <c:pt idx="151">
                  <c:v>5.93</c:v>
                </c:pt>
                <c:pt idx="152">
                  <c:v>5.95</c:v>
                </c:pt>
                <c:pt idx="153">
                  <c:v>5.95</c:v>
                </c:pt>
                <c:pt idx="154">
                  <c:v>5.95</c:v>
                </c:pt>
                <c:pt idx="155">
                  <c:v>5.98</c:v>
                </c:pt>
                <c:pt idx="156">
                  <c:v>5.99</c:v>
                </c:pt>
                <c:pt idx="157">
                  <c:v>6.03</c:v>
                </c:pt>
                <c:pt idx="158">
                  <c:v>6.07</c:v>
                </c:pt>
                <c:pt idx="159">
                  <c:v>6.12</c:v>
                </c:pt>
                <c:pt idx="160">
                  <c:v>6.16</c:v>
                </c:pt>
                <c:pt idx="161">
                  <c:v>6.2</c:v>
                </c:pt>
                <c:pt idx="162">
                  <c:v>6.23</c:v>
                </c:pt>
                <c:pt idx="163">
                  <c:v>6.24</c:v>
                </c:pt>
                <c:pt idx="164">
                  <c:v>6.28</c:v>
                </c:pt>
                <c:pt idx="165">
                  <c:v>6.32</c:v>
                </c:pt>
                <c:pt idx="166">
                  <c:v>6.3726027397260276</c:v>
                </c:pt>
                <c:pt idx="167">
                  <c:v>6.4082191780821915</c:v>
                </c:pt>
                <c:pt idx="168">
                  <c:v>6.45</c:v>
                </c:pt>
                <c:pt idx="169">
                  <c:v>6.45</c:v>
                </c:pt>
                <c:pt idx="170">
                  <c:v>6.4575342465753423</c:v>
                </c:pt>
                <c:pt idx="171">
                  <c:v>6.48</c:v>
                </c:pt>
                <c:pt idx="172">
                  <c:v>6.493150684931507</c:v>
                </c:pt>
                <c:pt idx="173">
                  <c:v>6.624657534246575</c:v>
                </c:pt>
                <c:pt idx="174">
                  <c:v>6.6602739726027398</c:v>
                </c:pt>
                <c:pt idx="175">
                  <c:v>6.7068493150684931</c:v>
                </c:pt>
                <c:pt idx="176">
                  <c:v>6.7424657534246579</c:v>
                </c:pt>
                <c:pt idx="177">
                  <c:v>6.7616438356164386</c:v>
                </c:pt>
                <c:pt idx="178">
                  <c:v>6.8465753424657532</c:v>
                </c:pt>
                <c:pt idx="179">
                  <c:v>6.88</c:v>
                </c:pt>
                <c:pt idx="180">
                  <c:v>6.91</c:v>
                </c:pt>
                <c:pt idx="181">
                  <c:v>6.96</c:v>
                </c:pt>
                <c:pt idx="182">
                  <c:v>7.0136986301369859</c:v>
                </c:pt>
                <c:pt idx="183">
                  <c:v>7.1</c:v>
                </c:pt>
                <c:pt idx="184">
                  <c:v>7.13</c:v>
                </c:pt>
                <c:pt idx="185">
                  <c:v>7.21</c:v>
                </c:pt>
                <c:pt idx="186">
                  <c:v>7.27</c:v>
                </c:pt>
                <c:pt idx="187">
                  <c:v>7.35</c:v>
                </c:pt>
                <c:pt idx="188">
                  <c:v>7.37</c:v>
                </c:pt>
                <c:pt idx="189">
                  <c:v>7.52</c:v>
                </c:pt>
                <c:pt idx="190">
                  <c:v>7.6</c:v>
                </c:pt>
                <c:pt idx="191">
                  <c:v>7.76</c:v>
                </c:pt>
                <c:pt idx="192">
                  <c:v>8.1808219178082187</c:v>
                </c:pt>
                <c:pt idx="193">
                  <c:v>8.1863013698630134</c:v>
                </c:pt>
                <c:pt idx="194">
                  <c:v>8.2657534246575342</c:v>
                </c:pt>
                <c:pt idx="195">
                  <c:v>8.2712328767123289</c:v>
                </c:pt>
                <c:pt idx="196">
                  <c:v>8.4328767123287669</c:v>
                </c:pt>
                <c:pt idx="197">
                  <c:v>8.4383561643835616</c:v>
                </c:pt>
                <c:pt idx="198">
                  <c:v>8.5150684931506841</c:v>
                </c:pt>
                <c:pt idx="199">
                  <c:v>8.5205479452054789</c:v>
                </c:pt>
                <c:pt idx="200">
                  <c:v>8.68</c:v>
                </c:pt>
                <c:pt idx="201">
                  <c:v>8.69</c:v>
                </c:pt>
                <c:pt idx="202">
                  <c:v>8.77</c:v>
                </c:pt>
                <c:pt idx="203">
                  <c:v>8.77</c:v>
                </c:pt>
                <c:pt idx="204">
                  <c:v>8.93</c:v>
                </c:pt>
                <c:pt idx="205">
                  <c:v>8.94</c:v>
                </c:pt>
                <c:pt idx="206">
                  <c:v>9.02</c:v>
                </c:pt>
                <c:pt idx="207">
                  <c:v>9.02</c:v>
                </c:pt>
                <c:pt idx="208">
                  <c:v>9.18</c:v>
                </c:pt>
                <c:pt idx="209">
                  <c:v>9.1999999999999993</c:v>
                </c:pt>
              </c:numCache>
            </c:numRef>
          </c:xVal>
          <c:yVal>
            <c:numRef>
              <c:f>'Figure 18'!$M$31:$M$240</c:f>
              <c:numCache>
                <c:formatCode>0.00%</c:formatCode>
                <c:ptCount val="21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1.3543419536659282E-2</c:v>
                </c:pt>
                <c:pt idx="35">
                  <c:v>#N/A</c:v>
                </c:pt>
                <c:pt idx="36">
                  <c:v>#N/A</c:v>
                </c:pt>
                <c:pt idx="37">
                  <c:v>#N/A</c:v>
                </c:pt>
                <c:pt idx="38">
                  <c:v>#N/A</c:v>
                </c:pt>
                <c:pt idx="39">
                  <c:v>1.4498846435438497E-2</c:v>
                </c:pt>
                <c:pt idx="40">
                  <c:v>#N/A</c:v>
                </c:pt>
                <c:pt idx="41">
                  <c:v>#N/A</c:v>
                </c:pt>
                <c:pt idx="42">
                  <c:v>#N/A</c:v>
                </c:pt>
                <c:pt idx="43">
                  <c:v>#N/A</c:v>
                </c:pt>
                <c:pt idx="44">
                  <c:v>#N/A</c:v>
                </c:pt>
                <c:pt idx="45">
                  <c:v>#N/A</c:v>
                </c:pt>
                <c:pt idx="46">
                  <c:v>1.4933031118524502E-2</c:v>
                </c:pt>
                <c:pt idx="47">
                  <c:v>#N/A</c:v>
                </c:pt>
                <c:pt idx="48">
                  <c:v>#N/A</c:v>
                </c:pt>
                <c:pt idx="49">
                  <c:v>#N/A</c:v>
                </c:pt>
                <c:pt idx="50">
                  <c:v>1.5590426488113575E-2</c:v>
                </c:pt>
                <c:pt idx="51">
                  <c:v>#N/A</c:v>
                </c:pt>
                <c:pt idx="52">
                  <c:v>#N/A</c:v>
                </c:pt>
                <c:pt idx="53">
                  <c:v>#N/A</c:v>
                </c:pt>
                <c:pt idx="54">
                  <c:v>#N/A</c:v>
                </c:pt>
                <c:pt idx="55">
                  <c:v>#N/A</c:v>
                </c:pt>
                <c:pt idx="56">
                  <c:v>#N/A</c:v>
                </c:pt>
                <c:pt idx="57">
                  <c:v>#N/A</c:v>
                </c:pt>
                <c:pt idx="58">
                  <c:v>1.7100000000000001E-2</c:v>
                </c:pt>
                <c:pt idx="59">
                  <c:v>#N/A</c:v>
                </c:pt>
                <c:pt idx="60">
                  <c:v>1.7170000000000001E-2</c:v>
                </c:pt>
                <c:pt idx="61">
                  <c:v>#N/A</c:v>
                </c:pt>
                <c:pt idx="62">
                  <c:v>#N/A</c:v>
                </c:pt>
                <c:pt idx="63">
                  <c:v>#N/A</c:v>
                </c:pt>
                <c:pt idx="64">
                  <c:v>#N/A</c:v>
                </c:pt>
                <c:pt idx="65">
                  <c:v>1.8360000000000001E-2</c:v>
                </c:pt>
                <c:pt idx="66">
                  <c:v>#N/A</c:v>
                </c:pt>
                <c:pt idx="67">
                  <c:v>1.8440000000000002E-2</c:v>
                </c:pt>
                <c:pt idx="68">
                  <c:v>#N/A</c:v>
                </c:pt>
                <c:pt idx="69">
                  <c:v>#N/A</c:v>
                </c:pt>
                <c:pt idx="70">
                  <c:v>1.8249999999999999E-2</c:v>
                </c:pt>
                <c:pt idx="71">
                  <c:v>#N/A</c:v>
                </c:pt>
                <c:pt idx="72">
                  <c:v>#N/A</c:v>
                </c:pt>
                <c:pt idx="73">
                  <c:v>1.5395697069701737E-2</c:v>
                </c:pt>
                <c:pt idx="74">
                  <c:v>1.6075936400219776E-2</c:v>
                </c:pt>
                <c:pt idx="75">
                  <c:v>#N/A</c:v>
                </c:pt>
                <c:pt idx="76">
                  <c:v>#N/A</c:v>
                </c:pt>
                <c:pt idx="77">
                  <c:v>1.6706930033703833E-2</c:v>
                </c:pt>
                <c:pt idx="78">
                  <c:v>1.736255610120362E-2</c:v>
                </c:pt>
                <c:pt idx="79">
                  <c:v>#N/A</c:v>
                </c:pt>
                <c:pt idx="80">
                  <c:v>1.8000000000000002E-2</c:v>
                </c:pt>
                <c:pt idx="81">
                  <c:v>1.797E-2</c:v>
                </c:pt>
                <c:pt idx="82">
                  <c:v>1.8870000000000001E-2</c:v>
                </c:pt>
                <c:pt idx="83">
                  <c:v>#N/A</c:v>
                </c:pt>
                <c:pt idx="84">
                  <c:v>#N/A</c:v>
                </c:pt>
                <c:pt idx="85">
                  <c:v>1.9379999999999998E-2</c:v>
                </c:pt>
                <c:pt idx="86">
                  <c:v>1.8959999999999998E-2</c:v>
                </c:pt>
                <c:pt idx="87">
                  <c:v>#N/A</c:v>
                </c:pt>
                <c:pt idx="88">
                  <c:v>1.4367010363848918E-2</c:v>
                </c:pt>
                <c:pt idx="89">
                  <c:v>#N/A</c:v>
                </c:pt>
                <c:pt idx="90">
                  <c:v>#N/A</c:v>
                </c:pt>
                <c:pt idx="91">
                  <c:v>#N/A</c:v>
                </c:pt>
                <c:pt idx="92">
                  <c:v>#N/A</c:v>
                </c:pt>
                <c:pt idx="93">
                  <c:v>#N/A</c:v>
                </c:pt>
                <c:pt idx="94">
                  <c:v>1.6539999999999999E-2</c:v>
                </c:pt>
                <c:pt idx="95">
                  <c:v>#N/A</c:v>
                </c:pt>
                <c:pt idx="96">
                  <c:v>#N/A</c:v>
                </c:pt>
                <c:pt idx="97">
                  <c:v>#N/A</c:v>
                </c:pt>
                <c:pt idx="98">
                  <c:v>#N/A</c:v>
                </c:pt>
                <c:pt idx="99">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1.5253180533004743E-2</c:v>
                </c:pt>
                <c:pt idx="120">
                  <c:v>#N/A</c:v>
                </c:pt>
                <c:pt idx="121">
                  <c:v>#N/A</c:v>
                </c:pt>
                <c:pt idx="122">
                  <c:v>#N/A</c:v>
                </c:pt>
                <c:pt idx="123">
                  <c:v>#N/A</c:v>
                </c:pt>
                <c:pt idx="124">
                  <c:v>#N/A</c:v>
                </c:pt>
                <c:pt idx="125">
                  <c:v>#N/A</c:v>
                </c:pt>
                <c:pt idx="126">
                  <c:v>1.493524141453479E-2</c:v>
                </c:pt>
                <c:pt idx="127">
                  <c:v>#N/A</c:v>
                </c:pt>
                <c:pt idx="128">
                  <c:v>#N/A</c:v>
                </c:pt>
                <c:pt idx="129">
                  <c:v>#N/A</c:v>
                </c:pt>
                <c:pt idx="130">
                  <c:v>#N/A</c:v>
                </c:pt>
                <c:pt idx="131">
                  <c:v>#N/A</c:v>
                </c:pt>
                <c:pt idx="132">
                  <c:v>#N/A</c:v>
                </c:pt>
                <c:pt idx="133">
                  <c:v>#N/A</c:v>
                </c:pt>
                <c:pt idx="134">
                  <c:v>#N/A</c:v>
                </c:pt>
                <c:pt idx="135">
                  <c:v>1.6346144593403375E-2</c:v>
                </c:pt>
                <c:pt idx="136">
                  <c:v>#N/A</c:v>
                </c:pt>
                <c:pt idx="137">
                  <c:v>#N/A</c:v>
                </c:pt>
                <c:pt idx="138">
                  <c:v>#N/A</c:v>
                </c:pt>
                <c:pt idx="139">
                  <c:v>#N/A</c:v>
                </c:pt>
                <c:pt idx="140">
                  <c:v>#N/A</c:v>
                </c:pt>
                <c:pt idx="141">
                  <c:v>#N/A</c:v>
                </c:pt>
                <c:pt idx="142">
                  <c:v>1.697536734609402E-2</c:v>
                </c:pt>
                <c:pt idx="143">
                  <c:v>#N/A</c:v>
                </c:pt>
                <c:pt idx="144">
                  <c:v>#N/A</c:v>
                </c:pt>
                <c:pt idx="145">
                  <c:v>#N/A</c:v>
                </c:pt>
                <c:pt idx="146">
                  <c:v>#N/A</c:v>
                </c:pt>
                <c:pt idx="147">
                  <c:v>#N/A</c:v>
                </c:pt>
                <c:pt idx="148">
                  <c:v>#N/A</c:v>
                </c:pt>
                <c:pt idx="149">
                  <c:v>#N/A</c:v>
                </c:pt>
                <c:pt idx="150">
                  <c:v>1.7659999999999999E-2</c:v>
                </c:pt>
                <c:pt idx="151">
                  <c:v>#N/A</c:v>
                </c:pt>
                <c:pt idx="152">
                  <c:v>#N/A</c:v>
                </c:pt>
                <c:pt idx="153">
                  <c:v>#N/A</c:v>
                </c:pt>
                <c:pt idx="154">
                  <c:v>#N/A</c:v>
                </c:pt>
                <c:pt idx="155">
                  <c:v>#N/A</c:v>
                </c:pt>
                <c:pt idx="156">
                  <c:v>1.7829999999999999E-2</c:v>
                </c:pt>
                <c:pt idx="157">
                  <c:v>#N/A</c:v>
                </c:pt>
                <c:pt idx="158">
                  <c:v>#N/A</c:v>
                </c:pt>
                <c:pt idx="159">
                  <c:v>#N/A</c:v>
                </c:pt>
                <c:pt idx="160">
                  <c:v>1.9189999999999999E-2</c:v>
                </c:pt>
                <c:pt idx="161">
                  <c:v>#N/A</c:v>
                </c:pt>
                <c:pt idx="162">
                  <c:v>#N/A</c:v>
                </c:pt>
                <c:pt idx="163">
                  <c:v>2.0379999999999999E-2</c:v>
                </c:pt>
                <c:pt idx="164">
                  <c:v>#N/A</c:v>
                </c:pt>
                <c:pt idx="165">
                  <c:v>#N/A</c:v>
                </c:pt>
                <c:pt idx="166">
                  <c:v>#N/A</c:v>
                </c:pt>
                <c:pt idx="167">
                  <c:v>#N/A</c:v>
                </c:pt>
                <c:pt idx="168">
                  <c:v>#N/A</c:v>
                </c:pt>
                <c:pt idx="169">
                  <c:v>1.9740000000000001E-2</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numCache>
            </c:numRef>
          </c:yVal>
          <c:smooth val="1"/>
        </c:ser>
        <c:dLbls>
          <c:showLegendKey val="0"/>
          <c:showVal val="0"/>
          <c:showCatName val="0"/>
          <c:showSerName val="0"/>
          <c:showPercent val="0"/>
          <c:showBubbleSize val="0"/>
        </c:dLbls>
        <c:axId val="177550080"/>
        <c:axId val="177552000"/>
      </c:scatterChart>
      <c:valAx>
        <c:axId val="177550080"/>
        <c:scaling>
          <c:orientation val="minMax"/>
          <c:max val="10"/>
        </c:scaling>
        <c:delete val="0"/>
        <c:axPos val="b"/>
        <c:title>
          <c:tx>
            <c:rich>
              <a:bodyPr/>
              <a:lstStyle/>
              <a:p>
                <a:pPr>
                  <a:defRPr/>
                </a:pPr>
                <a:r>
                  <a:rPr lang="en-NZ"/>
                  <a:t>Term to maturity (years)</a:t>
                </a:r>
              </a:p>
            </c:rich>
          </c:tx>
          <c:overlay val="0"/>
        </c:title>
        <c:numFmt formatCode="0" sourceLinked="0"/>
        <c:majorTickMark val="none"/>
        <c:minorTickMark val="none"/>
        <c:tickLblPos val="nextTo"/>
        <c:crossAx val="177552000"/>
        <c:crosses val="autoZero"/>
        <c:crossBetween val="midCat"/>
        <c:majorUnit val="2"/>
      </c:valAx>
      <c:valAx>
        <c:axId val="177552000"/>
        <c:scaling>
          <c:orientation val="minMax"/>
          <c:max val="2.4000000000000004E-2"/>
          <c:min val="5.000000000000001E-3"/>
        </c:scaling>
        <c:delete val="0"/>
        <c:axPos val="l"/>
        <c:majorGridlines/>
        <c:title>
          <c:tx>
            <c:rich>
              <a:bodyPr/>
              <a:lstStyle/>
              <a:p>
                <a:pPr>
                  <a:defRPr/>
                </a:pPr>
                <a:r>
                  <a:rPr lang="en-NZ"/>
                  <a:t>Debt premium</a:t>
                </a:r>
              </a:p>
            </c:rich>
          </c:tx>
          <c:layout>
            <c:manualLayout>
              <c:xMode val="edge"/>
              <c:yMode val="edge"/>
              <c:x val="2.9199905057739344E-3"/>
              <c:y val="0.39322934283564204"/>
            </c:manualLayout>
          </c:layout>
          <c:overlay val="0"/>
        </c:title>
        <c:numFmt formatCode="0.00%" sourceLinked="1"/>
        <c:majorTickMark val="none"/>
        <c:minorTickMark val="none"/>
        <c:tickLblPos val="nextTo"/>
        <c:crossAx val="177550080"/>
        <c:crosses val="autoZero"/>
        <c:crossBetween val="midCat"/>
      </c:valAx>
      <c:spPr>
        <a:ln>
          <a:noFill/>
        </a:ln>
      </c:spPr>
    </c:plotArea>
    <c:legend>
      <c:legendPos val="r"/>
      <c:layout>
        <c:manualLayout>
          <c:xMode val="edge"/>
          <c:yMode val="edge"/>
          <c:x val="0.72359452774825161"/>
          <c:y val="0.70406158777078431"/>
          <c:w val="0.25890840479802413"/>
          <c:h val="0.169108149507201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2992258927113126"/>
          <c:y val="5.5452793834296722E-2"/>
          <c:w val="0.82810317125699373"/>
          <c:h val="0.7951020284314172"/>
        </c:manualLayout>
      </c:layout>
      <c:scatterChart>
        <c:scatterStyle val="smoothMarker"/>
        <c:varyColors val="0"/>
        <c:ser>
          <c:idx val="0"/>
          <c:order val="0"/>
          <c:tx>
            <c:v>NSS Curve</c:v>
          </c:tx>
          <c:marker>
            <c:symbol val="none"/>
          </c:marker>
          <c:xVal>
            <c:numRef>
              <c:f>'Figure 19'!$B$31:$B$116</c:f>
              <c:numCache>
                <c:formatCode>0.00</c:formatCode>
                <c:ptCount val="86"/>
                <c:pt idx="0">
                  <c:v>1.0410958904109588</c:v>
                </c:pt>
                <c:pt idx="1">
                  <c:v>1.0410958904109588</c:v>
                </c:pt>
                <c:pt idx="2">
                  <c:v>1.1178082191780823</c:v>
                </c:pt>
                <c:pt idx="3">
                  <c:v>1.1178082191780823</c:v>
                </c:pt>
                <c:pt idx="4">
                  <c:v>1.1205479452054794</c:v>
                </c:pt>
                <c:pt idx="5">
                  <c:v>1.1972602739726028</c:v>
                </c:pt>
                <c:pt idx="6">
                  <c:v>1.6301369863013699</c:v>
                </c:pt>
                <c:pt idx="7">
                  <c:v>1.6301369863013699</c:v>
                </c:pt>
                <c:pt idx="8">
                  <c:v>1.6493150684931508</c:v>
                </c:pt>
                <c:pt idx="9">
                  <c:v>1.6493150684931508</c:v>
                </c:pt>
                <c:pt idx="10">
                  <c:v>1.7095890410958905</c:v>
                </c:pt>
                <c:pt idx="11">
                  <c:v>1.72876712328767</c:v>
                </c:pt>
                <c:pt idx="12">
                  <c:v>2.2301369863013698</c:v>
                </c:pt>
                <c:pt idx="13">
                  <c:v>2.2301369863013698</c:v>
                </c:pt>
                <c:pt idx="14">
                  <c:v>2.3095890410958901</c:v>
                </c:pt>
                <c:pt idx="15">
                  <c:v>3.0136986301369864</c:v>
                </c:pt>
                <c:pt idx="16">
                  <c:v>3.0136986301369864</c:v>
                </c:pt>
                <c:pt idx="17">
                  <c:v>3.0931506849315067</c:v>
                </c:pt>
                <c:pt idx="18">
                  <c:v>3.20547945205479</c:v>
                </c:pt>
                <c:pt idx="19">
                  <c:v>3.2054794520547945</c:v>
                </c:pt>
                <c:pt idx="20">
                  <c:v>3.2849315068493152</c:v>
                </c:pt>
                <c:pt idx="21">
                  <c:v>3.6520547945205482</c:v>
                </c:pt>
                <c:pt idx="22">
                  <c:v>3.6520547945205499</c:v>
                </c:pt>
                <c:pt idx="23">
                  <c:v>3.6712328767123288</c:v>
                </c:pt>
                <c:pt idx="24">
                  <c:v>3.6712328767123288</c:v>
                </c:pt>
                <c:pt idx="25">
                  <c:v>3.7315068493150685</c:v>
                </c:pt>
                <c:pt idx="26">
                  <c:v>3.7506849315068491</c:v>
                </c:pt>
                <c:pt idx="27">
                  <c:v>3.7671232876712328</c:v>
                </c:pt>
                <c:pt idx="28">
                  <c:v>3.7671232876712328</c:v>
                </c:pt>
                <c:pt idx="29">
                  <c:v>3.7863013698630139</c:v>
                </c:pt>
                <c:pt idx="30">
                  <c:v>3.7863013698630139</c:v>
                </c:pt>
                <c:pt idx="31">
                  <c:v>3.8465753424657536</c:v>
                </c:pt>
                <c:pt idx="32">
                  <c:v>3.8657534246575342</c:v>
                </c:pt>
                <c:pt idx="33">
                  <c:v>3.9506849315068493</c:v>
                </c:pt>
                <c:pt idx="34">
                  <c:v>3.9506849315068493</c:v>
                </c:pt>
                <c:pt idx="35">
                  <c:v>3.989041095890411</c:v>
                </c:pt>
                <c:pt idx="36">
                  <c:v>3.989041095890411</c:v>
                </c:pt>
                <c:pt idx="37">
                  <c:v>4.0301369863013701</c:v>
                </c:pt>
                <c:pt idx="38">
                  <c:v>4.0684931506849313</c:v>
                </c:pt>
                <c:pt idx="39">
                  <c:v>4.2410958904109588</c:v>
                </c:pt>
                <c:pt idx="40">
                  <c:v>4.2410958904109597</c:v>
                </c:pt>
                <c:pt idx="41">
                  <c:v>4.2821917808219174</c:v>
                </c:pt>
                <c:pt idx="42">
                  <c:v>4.2821917808219174</c:v>
                </c:pt>
                <c:pt idx="43">
                  <c:v>4.3150684931506804</c:v>
                </c:pt>
                <c:pt idx="44">
                  <c:v>4.3150684931506849</c:v>
                </c:pt>
                <c:pt idx="45">
                  <c:v>4.3205479452054796</c:v>
                </c:pt>
                <c:pt idx="46">
                  <c:v>4.3616438356164382</c:v>
                </c:pt>
                <c:pt idx="47">
                  <c:v>4.3945205479452056</c:v>
                </c:pt>
                <c:pt idx="48">
                  <c:v>5</c:v>
                </c:pt>
                <c:pt idx="49">
                  <c:v>5.2082191780821914</c:v>
                </c:pt>
                <c:pt idx="50">
                  <c:v>5.2082191780821914</c:v>
                </c:pt>
                <c:pt idx="51">
                  <c:v>5.2438356164383562</c:v>
                </c:pt>
                <c:pt idx="52">
                  <c:v>5.2438356164383562</c:v>
                </c:pt>
                <c:pt idx="53">
                  <c:v>5.2876712328767104</c:v>
                </c:pt>
                <c:pt idx="54">
                  <c:v>5.3232876712328769</c:v>
                </c:pt>
                <c:pt idx="55">
                  <c:v>5.5972602739726032</c:v>
                </c:pt>
                <c:pt idx="56">
                  <c:v>5.5972602739726032</c:v>
                </c:pt>
                <c:pt idx="57">
                  <c:v>5.6410958904109592</c:v>
                </c:pt>
                <c:pt idx="58">
                  <c:v>5.64109589041096</c:v>
                </c:pt>
                <c:pt idx="59">
                  <c:v>5.6767123287671231</c:v>
                </c:pt>
                <c:pt idx="60">
                  <c:v>5.7123287671232879</c:v>
                </c:pt>
                <c:pt idx="61">
                  <c:v>5.7123287671232879</c:v>
                </c:pt>
                <c:pt idx="62">
                  <c:v>5.720547945205479</c:v>
                </c:pt>
                <c:pt idx="63">
                  <c:v>5.7917808219178086</c:v>
                </c:pt>
                <c:pt idx="64">
                  <c:v>5.9917808219178079</c:v>
                </c:pt>
                <c:pt idx="65">
                  <c:v>5.9917808219178079</c:v>
                </c:pt>
                <c:pt idx="66">
                  <c:v>6.0684931506849313</c:v>
                </c:pt>
                <c:pt idx="67">
                  <c:v>6.0684931506849313</c:v>
                </c:pt>
                <c:pt idx="68">
                  <c:v>6.0712328767123287</c:v>
                </c:pt>
                <c:pt idx="69">
                  <c:v>6.1479452054794521</c:v>
                </c:pt>
                <c:pt idx="70">
                  <c:v>6.6958904109589037</c:v>
                </c:pt>
                <c:pt idx="71">
                  <c:v>6.6958904109589037</c:v>
                </c:pt>
                <c:pt idx="72">
                  <c:v>6.7753424657534245</c:v>
                </c:pt>
                <c:pt idx="73">
                  <c:v>7.0164383561643833</c:v>
                </c:pt>
                <c:pt idx="74">
                  <c:v>7.0164383561643833</c:v>
                </c:pt>
                <c:pt idx="75">
                  <c:v>7.0191780821917806</c:v>
                </c:pt>
                <c:pt idx="76">
                  <c:v>7.0191780821917806</c:v>
                </c:pt>
                <c:pt idx="77">
                  <c:v>7.021917808219178</c:v>
                </c:pt>
                <c:pt idx="78">
                  <c:v>7.021917808219178</c:v>
                </c:pt>
                <c:pt idx="79">
                  <c:v>7.0273972602739727</c:v>
                </c:pt>
                <c:pt idx="80">
                  <c:v>7.0273972602739727</c:v>
                </c:pt>
                <c:pt idx="81">
                  <c:v>7.0958904109588996</c:v>
                </c:pt>
                <c:pt idx="82">
                  <c:v>7.1013698630136988</c:v>
                </c:pt>
                <c:pt idx="83">
                  <c:v>9.3068493150684937</c:v>
                </c:pt>
                <c:pt idx="84">
                  <c:v>9.3068493150684937</c:v>
                </c:pt>
                <c:pt idx="85">
                  <c:v>9.3863013698630144</c:v>
                </c:pt>
              </c:numCache>
            </c:numRef>
          </c:xVal>
          <c:yVal>
            <c:numRef>
              <c:f>'Figure 19'!$G$31:$G$116</c:f>
              <c:numCache>
                <c:formatCode>0.00%</c:formatCode>
                <c:ptCount val="86"/>
                <c:pt idx="0">
                  <c:v>1.170805457394446E-2</c:v>
                </c:pt>
                <c:pt idx="1">
                  <c:v>1.170805457394446E-2</c:v>
                </c:pt>
                <c:pt idx="2">
                  <c:v>1.1726748222530461E-2</c:v>
                </c:pt>
                <c:pt idx="3">
                  <c:v>1.1726748222530461E-2</c:v>
                </c:pt>
                <c:pt idx="4">
                  <c:v>1.1727570441301769E-2</c:v>
                </c:pt>
                <c:pt idx="5">
                  <c:v>1.1754696261483762E-2</c:v>
                </c:pt>
                <c:pt idx="6">
                  <c:v>1.203296471544359E-2</c:v>
                </c:pt>
                <c:pt idx="7">
                  <c:v>1.203296471544359E-2</c:v>
                </c:pt>
                <c:pt idx="8">
                  <c:v>1.2049376753280217E-2</c:v>
                </c:pt>
                <c:pt idx="9">
                  <c:v>1.2049376753280217E-2</c:v>
                </c:pt>
                <c:pt idx="10">
                  <c:v>1.2102823573709466E-2</c:v>
                </c:pt>
                <c:pt idx="11">
                  <c:v>1.2120402164186764E-2</c:v>
                </c:pt>
                <c:pt idx="12">
                  <c:v>1.2659630156435907E-2</c:v>
                </c:pt>
                <c:pt idx="13">
                  <c:v>1.2659630156435907E-2</c:v>
                </c:pt>
                <c:pt idx="14">
                  <c:v>1.2756288768927478E-2</c:v>
                </c:pt>
                <c:pt idx="15">
                  <c:v>1.369250561103506E-2</c:v>
                </c:pt>
                <c:pt idx="16">
                  <c:v>1.369250561103506E-2</c:v>
                </c:pt>
                <c:pt idx="17">
                  <c:v>1.3804210348137525E-2</c:v>
                </c:pt>
                <c:pt idx="18">
                  <c:v>1.3963418052253328E-2</c:v>
                </c:pt>
                <c:pt idx="19">
                  <c:v>1.3963418052264868E-2</c:v>
                </c:pt>
                <c:pt idx="20">
                  <c:v>1.4076799808159207E-2</c:v>
                </c:pt>
                <c:pt idx="21">
                  <c:v>1.4606485550928749E-2</c:v>
                </c:pt>
                <c:pt idx="22">
                  <c:v>1.4606485550934521E-2</c:v>
                </c:pt>
                <c:pt idx="23">
                  <c:v>1.4634336097099096E-2</c:v>
                </c:pt>
                <c:pt idx="24">
                  <c:v>1.4634336097099096E-2</c:v>
                </c:pt>
                <c:pt idx="25">
                  <c:v>1.4721939705458063E-2</c:v>
                </c:pt>
                <c:pt idx="26">
                  <c:v>1.4749834253210027E-2</c:v>
                </c:pt>
                <c:pt idx="27">
                  <c:v>1.4773750846335407E-2</c:v>
                </c:pt>
                <c:pt idx="28">
                  <c:v>1.4773750846335407E-2</c:v>
                </c:pt>
                <c:pt idx="29">
                  <c:v>1.4801661064439066E-2</c:v>
                </c:pt>
                <c:pt idx="30">
                  <c:v>1.4801661064439066E-2</c:v>
                </c:pt>
                <c:pt idx="31">
                  <c:v>1.4889424320267942E-2</c:v>
                </c:pt>
                <c:pt idx="32">
                  <c:v>1.4917361121563314E-2</c:v>
                </c:pt>
                <c:pt idx="33">
                  <c:v>1.5041130310078192E-2</c:v>
                </c:pt>
                <c:pt idx="34">
                  <c:v>1.5041130310078192E-2</c:v>
                </c:pt>
                <c:pt idx="35">
                  <c:v>1.5097043019585366E-2</c:v>
                </c:pt>
                <c:pt idx="36">
                  <c:v>1.5097043019585366E-2</c:v>
                </c:pt>
                <c:pt idx="37">
                  <c:v>1.5156954185775546E-2</c:v>
                </c:pt>
                <c:pt idx="38">
                  <c:v>1.5212871245799568E-2</c:v>
                </c:pt>
                <c:pt idx="39">
                  <c:v>1.5464394560073138E-2</c:v>
                </c:pt>
                <c:pt idx="40">
                  <c:v>1.5464394560076972E-2</c:v>
                </c:pt>
                <c:pt idx="41">
                  <c:v>1.5524233425431818E-2</c:v>
                </c:pt>
                <c:pt idx="42">
                  <c:v>1.5524233425431818E-2</c:v>
                </c:pt>
                <c:pt idx="43">
                  <c:v>1.5572085716289834E-2</c:v>
                </c:pt>
                <c:pt idx="44">
                  <c:v>1.5572085716297531E-2</c:v>
                </c:pt>
                <c:pt idx="45">
                  <c:v>1.558005933091317E-2</c:v>
                </c:pt>
                <c:pt idx="46">
                  <c:v>1.5639844073467881E-2</c:v>
                </c:pt>
                <c:pt idx="47">
                  <c:v>1.5687648269627253E-2</c:v>
                </c:pt>
                <c:pt idx="48">
                  <c:v>1.6562625943303273E-2</c:v>
                </c:pt>
                <c:pt idx="49">
                  <c:v>1.6860490267738726E-2</c:v>
                </c:pt>
                <c:pt idx="50">
                  <c:v>1.6860490267738726E-2</c:v>
                </c:pt>
                <c:pt idx="51">
                  <c:v>1.6911261997355952E-2</c:v>
                </c:pt>
                <c:pt idx="52">
                  <c:v>1.6911261997355952E-2</c:v>
                </c:pt>
                <c:pt idx="53">
                  <c:v>1.69736766220701E-2</c:v>
                </c:pt>
                <c:pt idx="54">
                  <c:v>1.7024328131553437E-2</c:v>
                </c:pt>
                <c:pt idx="55">
                  <c:v>1.7412107894252557E-2</c:v>
                </c:pt>
                <c:pt idx="56">
                  <c:v>1.7412107894252557E-2</c:v>
                </c:pt>
                <c:pt idx="57">
                  <c:v>1.7473844740375336E-2</c:v>
                </c:pt>
                <c:pt idx="58">
                  <c:v>1.7473844740377244E-2</c:v>
                </c:pt>
                <c:pt idx="59">
                  <c:v>1.7523942766177563E-2</c:v>
                </c:pt>
                <c:pt idx="60">
                  <c:v>1.7573984062560551E-2</c:v>
                </c:pt>
                <c:pt idx="61">
                  <c:v>1.7573984062560551E-2</c:v>
                </c:pt>
                <c:pt idx="62">
                  <c:v>1.7585523990051311E-2</c:v>
                </c:pt>
                <c:pt idx="63">
                  <c:v>1.7685409910570243E-2</c:v>
                </c:pt>
                <c:pt idx="64">
                  <c:v>1.7964643577632382E-2</c:v>
                </c:pt>
                <c:pt idx="65">
                  <c:v>1.7964643577632382E-2</c:v>
                </c:pt>
                <c:pt idx="66">
                  <c:v>1.8071272653864306E-2</c:v>
                </c:pt>
                <c:pt idx="67">
                  <c:v>1.8071272653864306E-2</c:v>
                </c:pt>
                <c:pt idx="68">
                  <c:v>1.8075075991596339E-2</c:v>
                </c:pt>
                <c:pt idx="69">
                  <c:v>1.8181434331128121E-2</c:v>
                </c:pt>
                <c:pt idx="70">
                  <c:v>1.8933699453792526E-2</c:v>
                </c:pt>
                <c:pt idx="71">
                  <c:v>1.8933699453792526E-2</c:v>
                </c:pt>
                <c:pt idx="72">
                  <c:v>1.9041725923269928E-2</c:v>
                </c:pt>
                <c:pt idx="73">
                  <c:v>1.9367971108219403E-2</c:v>
                </c:pt>
                <c:pt idx="74">
                  <c:v>1.9367971108219403E-2</c:v>
                </c:pt>
                <c:pt idx="75">
                  <c:v>1.9371665216522071E-2</c:v>
                </c:pt>
                <c:pt idx="76">
                  <c:v>1.9371665216522071E-2</c:v>
                </c:pt>
                <c:pt idx="77">
                  <c:v>1.9375359033557638E-2</c:v>
                </c:pt>
                <c:pt idx="78">
                  <c:v>1.9375359033557638E-2</c:v>
                </c:pt>
                <c:pt idx="79">
                  <c:v>1.9382745789267415E-2</c:v>
                </c:pt>
                <c:pt idx="80">
                  <c:v>1.9382745789267415E-2</c:v>
                </c:pt>
                <c:pt idx="81">
                  <c:v>1.9474982023612249E-2</c:v>
                </c:pt>
                <c:pt idx="82">
                  <c:v>1.948235310504742E-2</c:v>
                </c:pt>
                <c:pt idx="83">
                  <c:v>2.236924576382299E-2</c:v>
                </c:pt>
                <c:pt idx="84">
                  <c:v>2.236924576382299E-2</c:v>
                </c:pt>
                <c:pt idx="85">
                  <c:v>2.2470768366437636E-2</c:v>
                </c:pt>
              </c:numCache>
            </c:numRef>
          </c:yVal>
          <c:smooth val="1"/>
        </c:ser>
        <c:ser>
          <c:idx val="1"/>
          <c:order val="1"/>
          <c:tx>
            <c:v>A- Bonds</c:v>
          </c:tx>
          <c:spPr>
            <a:ln w="66675">
              <a:noFill/>
            </a:ln>
          </c:spPr>
          <c:marker>
            <c:symbol val="square"/>
            <c:size val="4"/>
          </c:marker>
          <c:xVal>
            <c:numRef>
              <c:f>'Figure 19'!$B$31:$B$113</c:f>
              <c:numCache>
                <c:formatCode>0.00</c:formatCode>
                <c:ptCount val="83"/>
                <c:pt idx="0">
                  <c:v>1.0410958904109588</c:v>
                </c:pt>
                <c:pt idx="1">
                  <c:v>1.0410958904109588</c:v>
                </c:pt>
                <c:pt idx="2">
                  <c:v>1.1178082191780823</c:v>
                </c:pt>
                <c:pt idx="3">
                  <c:v>1.1178082191780823</c:v>
                </c:pt>
                <c:pt idx="4">
                  <c:v>1.1205479452054794</c:v>
                </c:pt>
                <c:pt idx="5">
                  <c:v>1.1972602739726028</c:v>
                </c:pt>
                <c:pt idx="6">
                  <c:v>1.6301369863013699</c:v>
                </c:pt>
                <c:pt idx="7">
                  <c:v>1.6301369863013699</c:v>
                </c:pt>
                <c:pt idx="8">
                  <c:v>1.6493150684931508</c:v>
                </c:pt>
                <c:pt idx="9">
                  <c:v>1.6493150684931508</c:v>
                </c:pt>
                <c:pt idx="10">
                  <c:v>1.7095890410958905</c:v>
                </c:pt>
                <c:pt idx="11">
                  <c:v>1.72876712328767</c:v>
                </c:pt>
                <c:pt idx="12">
                  <c:v>2.2301369863013698</c:v>
                </c:pt>
                <c:pt idx="13">
                  <c:v>2.2301369863013698</c:v>
                </c:pt>
                <c:pt idx="14">
                  <c:v>2.3095890410958901</c:v>
                </c:pt>
                <c:pt idx="15">
                  <c:v>3.0136986301369864</c:v>
                </c:pt>
                <c:pt idx="16">
                  <c:v>3.0136986301369864</c:v>
                </c:pt>
                <c:pt idx="17">
                  <c:v>3.0931506849315067</c:v>
                </c:pt>
                <c:pt idx="18">
                  <c:v>3.20547945205479</c:v>
                </c:pt>
                <c:pt idx="19">
                  <c:v>3.2054794520547945</c:v>
                </c:pt>
                <c:pt idx="20">
                  <c:v>3.2849315068493152</c:v>
                </c:pt>
                <c:pt idx="21">
                  <c:v>3.6520547945205482</c:v>
                </c:pt>
                <c:pt idx="22">
                  <c:v>3.6520547945205499</c:v>
                </c:pt>
                <c:pt idx="23">
                  <c:v>3.6712328767123288</c:v>
                </c:pt>
                <c:pt idx="24">
                  <c:v>3.6712328767123288</c:v>
                </c:pt>
                <c:pt idx="25">
                  <c:v>3.7315068493150685</c:v>
                </c:pt>
                <c:pt idx="26">
                  <c:v>3.7506849315068491</c:v>
                </c:pt>
                <c:pt idx="27">
                  <c:v>3.7671232876712328</c:v>
                </c:pt>
                <c:pt idx="28">
                  <c:v>3.7671232876712328</c:v>
                </c:pt>
                <c:pt idx="29">
                  <c:v>3.7863013698630139</c:v>
                </c:pt>
                <c:pt idx="30">
                  <c:v>3.7863013698630139</c:v>
                </c:pt>
                <c:pt idx="31">
                  <c:v>3.8465753424657536</c:v>
                </c:pt>
                <c:pt idx="32">
                  <c:v>3.8657534246575342</c:v>
                </c:pt>
                <c:pt idx="33">
                  <c:v>3.9506849315068493</c:v>
                </c:pt>
                <c:pt idx="34">
                  <c:v>3.9506849315068493</c:v>
                </c:pt>
                <c:pt idx="35">
                  <c:v>3.989041095890411</c:v>
                </c:pt>
                <c:pt idx="36">
                  <c:v>3.989041095890411</c:v>
                </c:pt>
                <c:pt idx="37">
                  <c:v>4.0301369863013701</c:v>
                </c:pt>
                <c:pt idx="38">
                  <c:v>4.0684931506849313</c:v>
                </c:pt>
                <c:pt idx="39">
                  <c:v>4.2410958904109588</c:v>
                </c:pt>
                <c:pt idx="40">
                  <c:v>4.2410958904109597</c:v>
                </c:pt>
                <c:pt idx="41">
                  <c:v>4.2821917808219174</c:v>
                </c:pt>
                <c:pt idx="42">
                  <c:v>4.2821917808219174</c:v>
                </c:pt>
                <c:pt idx="43">
                  <c:v>4.3150684931506804</c:v>
                </c:pt>
                <c:pt idx="44">
                  <c:v>4.3150684931506849</c:v>
                </c:pt>
                <c:pt idx="45">
                  <c:v>4.3205479452054796</c:v>
                </c:pt>
                <c:pt idx="46">
                  <c:v>4.3616438356164382</c:v>
                </c:pt>
                <c:pt idx="47">
                  <c:v>4.3945205479452056</c:v>
                </c:pt>
                <c:pt idx="48">
                  <c:v>5</c:v>
                </c:pt>
                <c:pt idx="49">
                  <c:v>5.2082191780821914</c:v>
                </c:pt>
                <c:pt idx="50">
                  <c:v>5.2082191780821914</c:v>
                </c:pt>
                <c:pt idx="51">
                  <c:v>5.2438356164383562</c:v>
                </c:pt>
                <c:pt idx="52">
                  <c:v>5.2438356164383562</c:v>
                </c:pt>
                <c:pt idx="53">
                  <c:v>5.2876712328767104</c:v>
                </c:pt>
                <c:pt idx="54">
                  <c:v>5.3232876712328769</c:v>
                </c:pt>
                <c:pt idx="55">
                  <c:v>5.5972602739726032</c:v>
                </c:pt>
                <c:pt idx="56">
                  <c:v>5.5972602739726032</c:v>
                </c:pt>
                <c:pt idx="57">
                  <c:v>5.6410958904109592</c:v>
                </c:pt>
                <c:pt idx="58">
                  <c:v>5.64109589041096</c:v>
                </c:pt>
                <c:pt idx="59">
                  <c:v>5.6767123287671231</c:v>
                </c:pt>
                <c:pt idx="60">
                  <c:v>5.7123287671232879</c:v>
                </c:pt>
                <c:pt idx="61">
                  <c:v>5.7123287671232879</c:v>
                </c:pt>
                <c:pt idx="62">
                  <c:v>5.720547945205479</c:v>
                </c:pt>
                <c:pt idx="63">
                  <c:v>5.7917808219178086</c:v>
                </c:pt>
                <c:pt idx="64">
                  <c:v>5.9917808219178079</c:v>
                </c:pt>
                <c:pt idx="65">
                  <c:v>5.9917808219178079</c:v>
                </c:pt>
                <c:pt idx="66">
                  <c:v>6.0684931506849313</c:v>
                </c:pt>
                <c:pt idx="67">
                  <c:v>6.0684931506849313</c:v>
                </c:pt>
                <c:pt idx="68">
                  <c:v>6.0712328767123287</c:v>
                </c:pt>
                <c:pt idx="69">
                  <c:v>6.1479452054794521</c:v>
                </c:pt>
                <c:pt idx="70">
                  <c:v>6.6958904109589037</c:v>
                </c:pt>
                <c:pt idx="71">
                  <c:v>6.6958904109589037</c:v>
                </c:pt>
                <c:pt idx="72">
                  <c:v>6.7753424657534245</c:v>
                </c:pt>
                <c:pt idx="73">
                  <c:v>7.0164383561643833</c:v>
                </c:pt>
                <c:pt idx="74">
                  <c:v>7.0164383561643833</c:v>
                </c:pt>
                <c:pt idx="75">
                  <c:v>7.0191780821917806</c:v>
                </c:pt>
                <c:pt idx="76">
                  <c:v>7.0191780821917806</c:v>
                </c:pt>
                <c:pt idx="77">
                  <c:v>7.021917808219178</c:v>
                </c:pt>
                <c:pt idx="78">
                  <c:v>7.021917808219178</c:v>
                </c:pt>
                <c:pt idx="79">
                  <c:v>7.0273972602739727</c:v>
                </c:pt>
                <c:pt idx="80">
                  <c:v>7.0273972602739727</c:v>
                </c:pt>
                <c:pt idx="81">
                  <c:v>7.0958904109588996</c:v>
                </c:pt>
                <c:pt idx="82">
                  <c:v>7.1013698630136988</c:v>
                </c:pt>
              </c:numCache>
            </c:numRef>
          </c:xVal>
          <c:yVal>
            <c:numRef>
              <c:f>'Figure 19'!$K$31:$K$116</c:f>
              <c:numCache>
                <c:formatCode>0.00%</c:formatCode>
                <c:ptCount val="86"/>
                <c:pt idx="0">
                  <c:v>#N/A</c:v>
                </c:pt>
                <c:pt idx="1">
                  <c:v>#N/A</c:v>
                </c:pt>
                <c:pt idx="2">
                  <c:v>#N/A</c:v>
                </c:pt>
                <c:pt idx="3">
                  <c:v>#N/A</c:v>
                </c:pt>
                <c:pt idx="4">
                  <c:v>#N/A</c:v>
                </c:pt>
                <c:pt idx="5">
                  <c:v>#N/A</c:v>
                </c:pt>
                <c:pt idx="6">
                  <c:v>8.8851827813654378E-3</c:v>
                </c:pt>
                <c:pt idx="7">
                  <c:v>8.1734982405985025E-3</c:v>
                </c:pt>
                <c:pt idx="8">
                  <c:v>1.0958210064165509E-2</c:v>
                </c:pt>
                <c:pt idx="9">
                  <c:v>1.0040189775701465E-2</c:v>
                </c:pt>
                <c:pt idx="10">
                  <c:v>8.1337255961163313E-3</c:v>
                </c:pt>
                <c:pt idx="11">
                  <c:v>1.0092544881464067E-2</c:v>
                </c:pt>
                <c:pt idx="12">
                  <c:v>#N/A</c:v>
                </c:pt>
                <c:pt idx="13">
                  <c:v>#N/A</c:v>
                </c:pt>
                <c:pt idx="14">
                  <c:v>#N/A</c:v>
                </c:pt>
                <c:pt idx="15">
                  <c:v>#N/A</c:v>
                </c:pt>
                <c:pt idx="16">
                  <c:v>#N/A</c:v>
                </c:pt>
                <c:pt idx="17">
                  <c:v>#N/A</c:v>
                </c:pt>
                <c:pt idx="18">
                  <c:v>#N/A</c:v>
                </c:pt>
                <c:pt idx="19">
                  <c:v>#N/A</c:v>
                </c:pt>
                <c:pt idx="20">
                  <c:v>#N/A</c:v>
                </c:pt>
                <c:pt idx="21">
                  <c:v>1.2054284684016979E-2</c:v>
                </c:pt>
                <c:pt idx="22">
                  <c:v>1.1135436146940913E-2</c:v>
                </c:pt>
                <c:pt idx="23">
                  <c:v>#N/A</c:v>
                </c:pt>
                <c:pt idx="24">
                  <c:v>#N/A</c:v>
                </c:pt>
                <c:pt idx="25">
                  <c:v>1.1689165065109865E-2</c:v>
                </c:pt>
                <c:pt idx="26">
                  <c:v>#N/A</c:v>
                </c:pt>
                <c:pt idx="27">
                  <c:v>#N/A</c:v>
                </c:pt>
                <c:pt idx="28">
                  <c:v>#N/A</c:v>
                </c:pt>
                <c:pt idx="29">
                  <c:v>1.1182766952767764E-2</c:v>
                </c:pt>
                <c:pt idx="30">
                  <c:v>1.0638938794339178E-2</c:v>
                </c:pt>
                <c:pt idx="31">
                  <c:v>#N/A</c:v>
                </c:pt>
                <c:pt idx="32">
                  <c:v>1.0567846082434244E-2</c:v>
                </c:pt>
                <c:pt idx="33">
                  <c:v>#N/A</c:v>
                </c:pt>
                <c:pt idx="34">
                  <c:v>#N/A</c:v>
                </c:pt>
                <c:pt idx="35">
                  <c:v>1.4078897535774283E-2</c:v>
                </c:pt>
                <c:pt idx="36">
                  <c:v>1.2290380085281081E-2</c:v>
                </c:pt>
                <c:pt idx="37">
                  <c:v>#N/A</c:v>
                </c:pt>
                <c:pt idx="38">
                  <c:v>1.1576299979005831E-2</c:v>
                </c:pt>
                <c:pt idx="39">
                  <c:v>#N/A</c:v>
                </c:pt>
                <c:pt idx="40">
                  <c:v>#N/A</c:v>
                </c:pt>
                <c:pt idx="41">
                  <c:v>#N/A</c:v>
                </c:pt>
                <c:pt idx="42">
                  <c:v>#N/A</c:v>
                </c:pt>
                <c:pt idx="43">
                  <c:v>#N/A</c:v>
                </c:pt>
                <c:pt idx="44">
                  <c:v>#N/A</c:v>
                </c:pt>
                <c:pt idx="45">
                  <c:v>#N/A</c:v>
                </c:pt>
                <c:pt idx="46">
                  <c:v>#N/A</c:v>
                </c:pt>
                <c:pt idx="47">
                  <c:v>#N/A</c:v>
                </c:pt>
                <c:pt idx="48">
                  <c:v>#N/A</c:v>
                </c:pt>
                <c:pt idx="49">
                  <c:v>#N/A</c:v>
                </c:pt>
                <c:pt idx="50">
                  <c:v>#N/A</c:v>
                </c:pt>
                <c:pt idx="51">
                  <c:v>1.3344839790226121E-2</c:v>
                </c:pt>
                <c:pt idx="52">
                  <c:v>1.2959916982609015E-2</c:v>
                </c:pt>
                <c:pt idx="53">
                  <c:v>#N/A</c:v>
                </c:pt>
                <c:pt idx="54">
                  <c:v>1.3106358833690546E-2</c:v>
                </c:pt>
                <c:pt idx="55">
                  <c:v>#N/A</c:v>
                </c:pt>
                <c:pt idx="56">
                  <c:v>#N/A</c:v>
                </c:pt>
                <c:pt idx="57">
                  <c:v>1.6746692048976167E-2</c:v>
                </c:pt>
                <c:pt idx="58">
                  <c:v>1.5189439039037547E-2</c:v>
                </c:pt>
                <c:pt idx="59">
                  <c:v>#N/A</c:v>
                </c:pt>
                <c:pt idx="60">
                  <c:v>#N/A</c:v>
                </c:pt>
                <c:pt idx="61">
                  <c:v>#N/A</c:v>
                </c:pt>
                <c:pt idx="62">
                  <c:v>1.3978378138849203E-2</c:v>
                </c:pt>
                <c:pt idx="63">
                  <c:v>#N/A</c:v>
                </c:pt>
                <c:pt idx="64">
                  <c:v>1.7496662415928534E-2</c:v>
                </c:pt>
                <c:pt idx="65">
                  <c:v>1.669768777792487E-2</c:v>
                </c:pt>
                <c:pt idx="66">
                  <c:v>1.5291692750738091E-2</c:v>
                </c:pt>
                <c:pt idx="67">
                  <c:v>1.5338067479030042E-2</c:v>
                </c:pt>
                <c:pt idx="68">
                  <c:v>1.5952963718968184E-2</c:v>
                </c:pt>
                <c:pt idx="69">
                  <c:v>1.5555450301468259E-2</c:v>
                </c:pt>
                <c:pt idx="70">
                  <c:v>1.584E-2</c:v>
                </c:pt>
                <c:pt idx="71">
                  <c:v>1.584E-2</c:v>
                </c:pt>
                <c:pt idx="72">
                  <c:v>1.6E-2</c:v>
                </c:pt>
                <c:pt idx="73">
                  <c:v>#N/A</c:v>
                </c:pt>
                <c:pt idx="74">
                  <c:v>#N/A</c:v>
                </c:pt>
                <c:pt idx="75">
                  <c:v>1.676739842221308E-2</c:v>
                </c:pt>
                <c:pt idx="76">
                  <c:v>1.4791130634223038E-2</c:v>
                </c:pt>
                <c:pt idx="77">
                  <c:v>#N/A</c:v>
                </c:pt>
                <c:pt idx="78">
                  <c:v>#N/A</c:v>
                </c:pt>
                <c:pt idx="79">
                  <c:v>1.5706499444732961E-2</c:v>
                </c:pt>
                <c:pt idx="80">
                  <c:v>1.596436255676199E-2</c:v>
                </c:pt>
                <c:pt idx="81">
                  <c:v>#N/A</c:v>
                </c:pt>
                <c:pt idx="82">
                  <c:v>#N/A</c:v>
                </c:pt>
                <c:pt idx="83">
                  <c:v>2.0149189286955416E-2</c:v>
                </c:pt>
                <c:pt idx="84">
                  <c:v>1.8956769773366303E-2</c:v>
                </c:pt>
                <c:pt idx="85">
                  <c:v>1.7819489894175158E-2</c:v>
                </c:pt>
              </c:numCache>
            </c:numRef>
          </c:yVal>
          <c:smooth val="1"/>
        </c:ser>
        <c:ser>
          <c:idx val="2"/>
          <c:order val="2"/>
          <c:tx>
            <c:v>BBB+ Bonds</c:v>
          </c:tx>
          <c:spPr>
            <a:ln w="66675">
              <a:noFill/>
            </a:ln>
          </c:spPr>
          <c:marker>
            <c:symbol val="triangle"/>
            <c:size val="4"/>
          </c:marker>
          <c:xVal>
            <c:numRef>
              <c:f>'Figure 19'!$B$31:$B$113</c:f>
              <c:numCache>
                <c:formatCode>0.00</c:formatCode>
                <c:ptCount val="83"/>
                <c:pt idx="0">
                  <c:v>1.0410958904109588</c:v>
                </c:pt>
                <c:pt idx="1">
                  <c:v>1.0410958904109588</c:v>
                </c:pt>
                <c:pt idx="2">
                  <c:v>1.1178082191780823</c:v>
                </c:pt>
                <c:pt idx="3">
                  <c:v>1.1178082191780823</c:v>
                </c:pt>
                <c:pt idx="4">
                  <c:v>1.1205479452054794</c:v>
                </c:pt>
                <c:pt idx="5">
                  <c:v>1.1972602739726028</c:v>
                </c:pt>
                <c:pt idx="6">
                  <c:v>1.6301369863013699</c:v>
                </c:pt>
                <c:pt idx="7">
                  <c:v>1.6301369863013699</c:v>
                </c:pt>
                <c:pt idx="8">
                  <c:v>1.6493150684931508</c:v>
                </c:pt>
                <c:pt idx="9">
                  <c:v>1.6493150684931508</c:v>
                </c:pt>
                <c:pt idx="10">
                  <c:v>1.7095890410958905</c:v>
                </c:pt>
                <c:pt idx="11">
                  <c:v>1.72876712328767</c:v>
                </c:pt>
                <c:pt idx="12">
                  <c:v>2.2301369863013698</c:v>
                </c:pt>
                <c:pt idx="13">
                  <c:v>2.2301369863013698</c:v>
                </c:pt>
                <c:pt idx="14">
                  <c:v>2.3095890410958901</c:v>
                </c:pt>
                <c:pt idx="15">
                  <c:v>3.0136986301369864</c:v>
                </c:pt>
                <c:pt idx="16">
                  <c:v>3.0136986301369864</c:v>
                </c:pt>
                <c:pt idx="17">
                  <c:v>3.0931506849315067</c:v>
                </c:pt>
                <c:pt idx="18">
                  <c:v>3.20547945205479</c:v>
                </c:pt>
                <c:pt idx="19">
                  <c:v>3.2054794520547945</c:v>
                </c:pt>
                <c:pt idx="20">
                  <c:v>3.2849315068493152</c:v>
                </c:pt>
                <c:pt idx="21">
                  <c:v>3.6520547945205482</c:v>
                </c:pt>
                <c:pt idx="22">
                  <c:v>3.6520547945205499</c:v>
                </c:pt>
                <c:pt idx="23">
                  <c:v>3.6712328767123288</c:v>
                </c:pt>
                <c:pt idx="24">
                  <c:v>3.6712328767123288</c:v>
                </c:pt>
                <c:pt idx="25">
                  <c:v>3.7315068493150685</c:v>
                </c:pt>
                <c:pt idx="26">
                  <c:v>3.7506849315068491</c:v>
                </c:pt>
                <c:pt idx="27">
                  <c:v>3.7671232876712328</c:v>
                </c:pt>
                <c:pt idx="28">
                  <c:v>3.7671232876712328</c:v>
                </c:pt>
                <c:pt idx="29">
                  <c:v>3.7863013698630139</c:v>
                </c:pt>
                <c:pt idx="30">
                  <c:v>3.7863013698630139</c:v>
                </c:pt>
                <c:pt idx="31">
                  <c:v>3.8465753424657536</c:v>
                </c:pt>
                <c:pt idx="32">
                  <c:v>3.8657534246575342</c:v>
                </c:pt>
                <c:pt idx="33">
                  <c:v>3.9506849315068493</c:v>
                </c:pt>
                <c:pt idx="34">
                  <c:v>3.9506849315068493</c:v>
                </c:pt>
                <c:pt idx="35">
                  <c:v>3.989041095890411</c:v>
                </c:pt>
                <c:pt idx="36">
                  <c:v>3.989041095890411</c:v>
                </c:pt>
                <c:pt idx="37">
                  <c:v>4.0301369863013701</c:v>
                </c:pt>
                <c:pt idx="38">
                  <c:v>4.0684931506849313</c:v>
                </c:pt>
                <c:pt idx="39">
                  <c:v>4.2410958904109588</c:v>
                </c:pt>
                <c:pt idx="40">
                  <c:v>4.2410958904109597</c:v>
                </c:pt>
                <c:pt idx="41">
                  <c:v>4.2821917808219174</c:v>
                </c:pt>
                <c:pt idx="42">
                  <c:v>4.2821917808219174</c:v>
                </c:pt>
                <c:pt idx="43">
                  <c:v>4.3150684931506804</c:v>
                </c:pt>
                <c:pt idx="44">
                  <c:v>4.3150684931506849</c:v>
                </c:pt>
                <c:pt idx="45">
                  <c:v>4.3205479452054796</c:v>
                </c:pt>
                <c:pt idx="46">
                  <c:v>4.3616438356164382</c:v>
                </c:pt>
                <c:pt idx="47">
                  <c:v>4.3945205479452056</c:v>
                </c:pt>
                <c:pt idx="48">
                  <c:v>5</c:v>
                </c:pt>
                <c:pt idx="49">
                  <c:v>5.2082191780821914</c:v>
                </c:pt>
                <c:pt idx="50">
                  <c:v>5.2082191780821914</c:v>
                </c:pt>
                <c:pt idx="51">
                  <c:v>5.2438356164383562</c:v>
                </c:pt>
                <c:pt idx="52">
                  <c:v>5.2438356164383562</c:v>
                </c:pt>
                <c:pt idx="53">
                  <c:v>5.2876712328767104</c:v>
                </c:pt>
                <c:pt idx="54">
                  <c:v>5.3232876712328769</c:v>
                </c:pt>
                <c:pt idx="55">
                  <c:v>5.5972602739726032</c:v>
                </c:pt>
                <c:pt idx="56">
                  <c:v>5.5972602739726032</c:v>
                </c:pt>
                <c:pt idx="57">
                  <c:v>5.6410958904109592</c:v>
                </c:pt>
                <c:pt idx="58">
                  <c:v>5.64109589041096</c:v>
                </c:pt>
                <c:pt idx="59">
                  <c:v>5.6767123287671231</c:v>
                </c:pt>
                <c:pt idx="60">
                  <c:v>5.7123287671232879</c:v>
                </c:pt>
                <c:pt idx="61">
                  <c:v>5.7123287671232879</c:v>
                </c:pt>
                <c:pt idx="62">
                  <c:v>5.720547945205479</c:v>
                </c:pt>
                <c:pt idx="63">
                  <c:v>5.7917808219178086</c:v>
                </c:pt>
                <c:pt idx="64">
                  <c:v>5.9917808219178079</c:v>
                </c:pt>
                <c:pt idx="65">
                  <c:v>5.9917808219178079</c:v>
                </c:pt>
                <c:pt idx="66">
                  <c:v>6.0684931506849313</c:v>
                </c:pt>
                <c:pt idx="67">
                  <c:v>6.0684931506849313</c:v>
                </c:pt>
                <c:pt idx="68">
                  <c:v>6.0712328767123287</c:v>
                </c:pt>
                <c:pt idx="69">
                  <c:v>6.1479452054794521</c:v>
                </c:pt>
                <c:pt idx="70">
                  <c:v>6.6958904109589037</c:v>
                </c:pt>
                <c:pt idx="71">
                  <c:v>6.6958904109589037</c:v>
                </c:pt>
                <c:pt idx="72">
                  <c:v>6.7753424657534245</c:v>
                </c:pt>
                <c:pt idx="73">
                  <c:v>7.0164383561643833</c:v>
                </c:pt>
                <c:pt idx="74">
                  <c:v>7.0164383561643833</c:v>
                </c:pt>
                <c:pt idx="75">
                  <c:v>7.0191780821917806</c:v>
                </c:pt>
                <c:pt idx="76">
                  <c:v>7.0191780821917806</c:v>
                </c:pt>
                <c:pt idx="77">
                  <c:v>7.021917808219178</c:v>
                </c:pt>
                <c:pt idx="78">
                  <c:v>7.021917808219178</c:v>
                </c:pt>
                <c:pt idx="79">
                  <c:v>7.0273972602739727</c:v>
                </c:pt>
                <c:pt idx="80">
                  <c:v>7.0273972602739727</c:v>
                </c:pt>
                <c:pt idx="81">
                  <c:v>7.0958904109588996</c:v>
                </c:pt>
                <c:pt idx="82">
                  <c:v>7.1013698630136988</c:v>
                </c:pt>
              </c:numCache>
            </c:numRef>
          </c:xVal>
          <c:yVal>
            <c:numRef>
              <c:f>'Figure 19'!$L$31:$L$116</c:f>
              <c:numCache>
                <c:formatCode>0.00%</c:formatCode>
                <c:ptCount val="86"/>
                <c:pt idx="0">
                  <c:v>1.3542420893322769E-2</c:v>
                </c:pt>
                <c:pt idx="1">
                  <c:v>1.1337659246459408E-2</c:v>
                </c:pt>
                <c:pt idx="2">
                  <c:v>#N/A</c:v>
                </c:pt>
                <c:pt idx="3">
                  <c:v>#N/A</c:v>
                </c:pt>
                <c:pt idx="4">
                  <c:v>1.0695791453291531E-2</c:v>
                </c:pt>
                <c:pt idx="5">
                  <c:v>#N/A</c:v>
                </c:pt>
                <c:pt idx="6">
                  <c:v>#N/A</c:v>
                </c:pt>
                <c:pt idx="7">
                  <c:v>#N/A</c:v>
                </c:pt>
                <c:pt idx="8">
                  <c:v>#N/A</c:v>
                </c:pt>
                <c:pt idx="9">
                  <c:v>#N/A</c:v>
                </c:pt>
                <c:pt idx="10">
                  <c:v>#N/A</c:v>
                </c:pt>
                <c:pt idx="11">
                  <c:v>#N/A</c:v>
                </c:pt>
                <c:pt idx="12">
                  <c:v>#N/A</c:v>
                </c:pt>
                <c:pt idx="13">
                  <c:v>#N/A</c:v>
                </c:pt>
                <c:pt idx="14">
                  <c:v>#N/A</c:v>
                </c:pt>
                <c:pt idx="15">
                  <c:v>1.3822740093390917E-2</c:v>
                </c:pt>
                <c:pt idx="16">
                  <c:v>1.3401667854008169E-2</c:v>
                </c:pt>
                <c:pt idx="17">
                  <c:v>1.3298436486953551E-2</c:v>
                </c:pt>
                <c:pt idx="18">
                  <c:v>#N/A</c:v>
                </c:pt>
                <c:pt idx="19">
                  <c:v>#N/A</c:v>
                </c:pt>
                <c:pt idx="20">
                  <c:v>#N/A</c:v>
                </c:pt>
                <c:pt idx="21">
                  <c:v>#N/A</c:v>
                </c:pt>
                <c:pt idx="22">
                  <c:v>#N/A</c:v>
                </c:pt>
                <c:pt idx="23">
                  <c:v>1.5730815610675318E-2</c:v>
                </c:pt>
                <c:pt idx="24">
                  <c:v>1.5473062877396259E-2</c:v>
                </c:pt>
                <c:pt idx="25">
                  <c:v>#N/A</c:v>
                </c:pt>
                <c:pt idx="26">
                  <c:v>1.5080098410243516E-2</c:v>
                </c:pt>
                <c:pt idx="27">
                  <c:v>1.3827608018966639E-2</c:v>
                </c:pt>
                <c:pt idx="28">
                  <c:v>1.3344933028357453E-2</c:v>
                </c:pt>
                <c:pt idx="29">
                  <c:v>#N/A</c:v>
                </c:pt>
                <c:pt idx="30">
                  <c:v>#N/A</c:v>
                </c:pt>
                <c:pt idx="31">
                  <c:v>1.3655836010911733E-2</c:v>
                </c:pt>
                <c:pt idx="32">
                  <c:v>#N/A</c:v>
                </c:pt>
                <c:pt idx="33">
                  <c:v>1.5634734113410109E-2</c:v>
                </c:pt>
                <c:pt idx="34">
                  <c:v>1.6212345592791385E-2</c:v>
                </c:pt>
                <c:pt idx="35">
                  <c:v>#N/A</c:v>
                </c:pt>
                <c:pt idx="36">
                  <c:v>#N/A</c:v>
                </c:pt>
                <c:pt idx="37">
                  <c:v>1.5532843009571912E-2</c:v>
                </c:pt>
                <c:pt idx="38">
                  <c:v>#N/A</c:v>
                </c:pt>
                <c:pt idx="39">
                  <c:v>#N/A</c:v>
                </c:pt>
                <c:pt idx="40">
                  <c:v>#N/A</c:v>
                </c:pt>
                <c:pt idx="41">
                  <c:v>1.4702376362772709E-2</c:v>
                </c:pt>
                <c:pt idx="42">
                  <c:v>1.4407639632961454E-2</c:v>
                </c:pt>
                <c:pt idx="43">
                  <c:v>1.6718858571202481E-2</c:v>
                </c:pt>
                <c:pt idx="44">
                  <c:v>1.6146561411952948E-2</c:v>
                </c:pt>
                <c:pt idx="45">
                  <c:v>#N/A</c:v>
                </c:pt>
                <c:pt idx="46">
                  <c:v>1.4174112148041478E-2</c:v>
                </c:pt>
                <c:pt idx="47">
                  <c:v>1.589128685691291E-2</c:v>
                </c:pt>
                <c:pt idx="48">
                  <c:v>#N/A</c:v>
                </c:pt>
                <c:pt idx="49">
                  <c:v>1.643436209761908E-2</c:v>
                </c:pt>
                <c:pt idx="50">
                  <c:v>1.6192557421052575E-2</c:v>
                </c:pt>
                <c:pt idx="51">
                  <c:v>#N/A</c:v>
                </c:pt>
                <c:pt idx="52">
                  <c:v>#N/A</c:v>
                </c:pt>
                <c:pt idx="53">
                  <c:v>1.6371260030555584E-2</c:v>
                </c:pt>
                <c:pt idx="54">
                  <c:v>#N/A</c:v>
                </c:pt>
                <c:pt idx="55">
                  <c:v>1.6616059670071407E-2</c:v>
                </c:pt>
                <c:pt idx="56">
                  <c:v>1.6256577642729305E-2</c:v>
                </c:pt>
                <c:pt idx="57">
                  <c:v>#N/A</c:v>
                </c:pt>
                <c:pt idx="58">
                  <c:v>#N/A</c:v>
                </c:pt>
                <c:pt idx="59">
                  <c:v>1.6639903410952409E-2</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1.9956696287857151E-2</c:v>
                </c:pt>
                <c:pt idx="74">
                  <c:v>2.1492548648045093E-2</c:v>
                </c:pt>
                <c:pt idx="75">
                  <c:v>#N/A</c:v>
                </c:pt>
                <c:pt idx="76">
                  <c:v>#N/A</c:v>
                </c:pt>
                <c:pt idx="77">
                  <c:v>2.021820513030952E-2</c:v>
                </c:pt>
                <c:pt idx="78">
                  <c:v>2.1133812215511232E-2</c:v>
                </c:pt>
                <c:pt idx="79">
                  <c:v>#N/A</c:v>
                </c:pt>
                <c:pt idx="80">
                  <c:v>#N/A</c:v>
                </c:pt>
                <c:pt idx="81">
                  <c:v>1.9868000479563497E-2</c:v>
                </c:pt>
                <c:pt idx="82">
                  <c:v>1.9194951004404805E-2</c:v>
                </c:pt>
                <c:pt idx="83">
                  <c:v>#N/A</c:v>
                </c:pt>
                <c:pt idx="84">
                  <c:v>#N/A</c:v>
                </c:pt>
                <c:pt idx="85">
                  <c:v>#N/A</c:v>
                </c:pt>
              </c:numCache>
            </c:numRef>
          </c:yVal>
          <c:smooth val="1"/>
        </c:ser>
        <c:ser>
          <c:idx val="3"/>
          <c:order val="3"/>
          <c:tx>
            <c:v>BBB Bonds</c:v>
          </c:tx>
          <c:spPr>
            <a:ln w="66675">
              <a:noFill/>
            </a:ln>
          </c:spPr>
          <c:marker>
            <c:symbol val="diamond"/>
            <c:size val="4"/>
          </c:marker>
          <c:xVal>
            <c:numRef>
              <c:f>'Figure 19'!$B$31:$B$113</c:f>
              <c:numCache>
                <c:formatCode>0.00</c:formatCode>
                <c:ptCount val="83"/>
                <c:pt idx="0">
                  <c:v>1.0410958904109588</c:v>
                </c:pt>
                <c:pt idx="1">
                  <c:v>1.0410958904109588</c:v>
                </c:pt>
                <c:pt idx="2">
                  <c:v>1.1178082191780823</c:v>
                </c:pt>
                <c:pt idx="3">
                  <c:v>1.1178082191780823</c:v>
                </c:pt>
                <c:pt idx="4">
                  <c:v>1.1205479452054794</c:v>
                </c:pt>
                <c:pt idx="5">
                  <c:v>1.1972602739726028</c:v>
                </c:pt>
                <c:pt idx="6">
                  <c:v>1.6301369863013699</c:v>
                </c:pt>
                <c:pt idx="7">
                  <c:v>1.6301369863013699</c:v>
                </c:pt>
                <c:pt idx="8">
                  <c:v>1.6493150684931508</c:v>
                </c:pt>
                <c:pt idx="9">
                  <c:v>1.6493150684931508</c:v>
                </c:pt>
                <c:pt idx="10">
                  <c:v>1.7095890410958905</c:v>
                </c:pt>
                <c:pt idx="11">
                  <c:v>1.72876712328767</c:v>
                </c:pt>
                <c:pt idx="12">
                  <c:v>2.2301369863013698</c:v>
                </c:pt>
                <c:pt idx="13">
                  <c:v>2.2301369863013698</c:v>
                </c:pt>
                <c:pt idx="14">
                  <c:v>2.3095890410958901</c:v>
                </c:pt>
                <c:pt idx="15">
                  <c:v>3.0136986301369864</c:v>
                </c:pt>
                <c:pt idx="16">
                  <c:v>3.0136986301369864</c:v>
                </c:pt>
                <c:pt idx="17">
                  <c:v>3.0931506849315067</c:v>
                </c:pt>
                <c:pt idx="18">
                  <c:v>3.20547945205479</c:v>
                </c:pt>
                <c:pt idx="19">
                  <c:v>3.2054794520547945</c:v>
                </c:pt>
                <c:pt idx="20">
                  <c:v>3.2849315068493152</c:v>
                </c:pt>
                <c:pt idx="21">
                  <c:v>3.6520547945205482</c:v>
                </c:pt>
                <c:pt idx="22">
                  <c:v>3.6520547945205499</c:v>
                </c:pt>
                <c:pt idx="23">
                  <c:v>3.6712328767123288</c:v>
                </c:pt>
                <c:pt idx="24">
                  <c:v>3.6712328767123288</c:v>
                </c:pt>
                <c:pt idx="25">
                  <c:v>3.7315068493150685</c:v>
                </c:pt>
                <c:pt idx="26">
                  <c:v>3.7506849315068491</c:v>
                </c:pt>
                <c:pt idx="27">
                  <c:v>3.7671232876712328</c:v>
                </c:pt>
                <c:pt idx="28">
                  <c:v>3.7671232876712328</c:v>
                </c:pt>
                <c:pt idx="29">
                  <c:v>3.7863013698630139</c:v>
                </c:pt>
                <c:pt idx="30">
                  <c:v>3.7863013698630139</c:v>
                </c:pt>
                <c:pt idx="31">
                  <c:v>3.8465753424657536</c:v>
                </c:pt>
                <c:pt idx="32">
                  <c:v>3.8657534246575342</c:v>
                </c:pt>
                <c:pt idx="33">
                  <c:v>3.9506849315068493</c:v>
                </c:pt>
                <c:pt idx="34">
                  <c:v>3.9506849315068493</c:v>
                </c:pt>
                <c:pt idx="35">
                  <c:v>3.989041095890411</c:v>
                </c:pt>
                <c:pt idx="36">
                  <c:v>3.989041095890411</c:v>
                </c:pt>
                <c:pt idx="37">
                  <c:v>4.0301369863013701</c:v>
                </c:pt>
                <c:pt idx="38">
                  <c:v>4.0684931506849313</c:v>
                </c:pt>
                <c:pt idx="39">
                  <c:v>4.2410958904109588</c:v>
                </c:pt>
                <c:pt idx="40">
                  <c:v>4.2410958904109597</c:v>
                </c:pt>
                <c:pt idx="41">
                  <c:v>4.2821917808219174</c:v>
                </c:pt>
                <c:pt idx="42">
                  <c:v>4.2821917808219174</c:v>
                </c:pt>
                <c:pt idx="43">
                  <c:v>4.3150684931506804</c:v>
                </c:pt>
                <c:pt idx="44">
                  <c:v>4.3150684931506849</c:v>
                </c:pt>
                <c:pt idx="45">
                  <c:v>4.3205479452054796</c:v>
                </c:pt>
                <c:pt idx="46">
                  <c:v>4.3616438356164382</c:v>
                </c:pt>
                <c:pt idx="47">
                  <c:v>4.3945205479452056</c:v>
                </c:pt>
                <c:pt idx="48">
                  <c:v>5</c:v>
                </c:pt>
                <c:pt idx="49">
                  <c:v>5.2082191780821914</c:v>
                </c:pt>
                <c:pt idx="50">
                  <c:v>5.2082191780821914</c:v>
                </c:pt>
                <c:pt idx="51">
                  <c:v>5.2438356164383562</c:v>
                </c:pt>
                <c:pt idx="52">
                  <c:v>5.2438356164383562</c:v>
                </c:pt>
                <c:pt idx="53">
                  <c:v>5.2876712328767104</c:v>
                </c:pt>
                <c:pt idx="54">
                  <c:v>5.3232876712328769</c:v>
                </c:pt>
                <c:pt idx="55">
                  <c:v>5.5972602739726032</c:v>
                </c:pt>
                <c:pt idx="56">
                  <c:v>5.5972602739726032</c:v>
                </c:pt>
                <c:pt idx="57">
                  <c:v>5.6410958904109592</c:v>
                </c:pt>
                <c:pt idx="58">
                  <c:v>5.64109589041096</c:v>
                </c:pt>
                <c:pt idx="59">
                  <c:v>5.6767123287671231</c:v>
                </c:pt>
                <c:pt idx="60">
                  <c:v>5.7123287671232879</c:v>
                </c:pt>
                <c:pt idx="61">
                  <c:v>5.7123287671232879</c:v>
                </c:pt>
                <c:pt idx="62">
                  <c:v>5.720547945205479</c:v>
                </c:pt>
                <c:pt idx="63">
                  <c:v>5.7917808219178086</c:v>
                </c:pt>
                <c:pt idx="64">
                  <c:v>5.9917808219178079</c:v>
                </c:pt>
                <c:pt idx="65">
                  <c:v>5.9917808219178079</c:v>
                </c:pt>
                <c:pt idx="66">
                  <c:v>6.0684931506849313</c:v>
                </c:pt>
                <c:pt idx="67">
                  <c:v>6.0684931506849313</c:v>
                </c:pt>
                <c:pt idx="68">
                  <c:v>6.0712328767123287</c:v>
                </c:pt>
                <c:pt idx="69">
                  <c:v>6.1479452054794521</c:v>
                </c:pt>
                <c:pt idx="70">
                  <c:v>6.6958904109589037</c:v>
                </c:pt>
                <c:pt idx="71">
                  <c:v>6.6958904109589037</c:v>
                </c:pt>
                <c:pt idx="72">
                  <c:v>6.7753424657534245</c:v>
                </c:pt>
                <c:pt idx="73">
                  <c:v>7.0164383561643833</c:v>
                </c:pt>
                <c:pt idx="74">
                  <c:v>7.0164383561643833</c:v>
                </c:pt>
                <c:pt idx="75">
                  <c:v>7.0191780821917806</c:v>
                </c:pt>
                <c:pt idx="76">
                  <c:v>7.0191780821917806</c:v>
                </c:pt>
                <c:pt idx="77">
                  <c:v>7.021917808219178</c:v>
                </c:pt>
                <c:pt idx="78">
                  <c:v>7.021917808219178</c:v>
                </c:pt>
                <c:pt idx="79">
                  <c:v>7.0273972602739727</c:v>
                </c:pt>
                <c:pt idx="80">
                  <c:v>7.0273972602739727</c:v>
                </c:pt>
                <c:pt idx="81">
                  <c:v>7.0958904109588996</c:v>
                </c:pt>
                <c:pt idx="82">
                  <c:v>7.1013698630136988</c:v>
                </c:pt>
              </c:numCache>
            </c:numRef>
          </c:xVal>
          <c:yVal>
            <c:numRef>
              <c:f>'Figure 19'!$M$31:$M$116</c:f>
              <c:numCache>
                <c:formatCode>0.00%</c:formatCode>
                <c:ptCount val="86"/>
                <c:pt idx="0">
                  <c:v>#N/A</c:v>
                </c:pt>
                <c:pt idx="1">
                  <c:v>#N/A</c:v>
                </c:pt>
                <c:pt idx="2">
                  <c:v>1.3916652339999235E-2</c:v>
                </c:pt>
                <c:pt idx="3">
                  <c:v>1.1974653230292171E-2</c:v>
                </c:pt>
                <c:pt idx="4">
                  <c:v>#N/A</c:v>
                </c:pt>
                <c:pt idx="5">
                  <c:v>1.1853997934960541E-2</c:v>
                </c:pt>
                <c:pt idx="6">
                  <c:v>#N/A</c:v>
                </c:pt>
                <c:pt idx="7">
                  <c:v>#N/A</c:v>
                </c:pt>
                <c:pt idx="8">
                  <c:v>#N/A</c:v>
                </c:pt>
                <c:pt idx="9">
                  <c:v>#N/A</c:v>
                </c:pt>
                <c:pt idx="10">
                  <c:v>#N/A</c:v>
                </c:pt>
                <c:pt idx="11">
                  <c:v>#N/A</c:v>
                </c:pt>
                <c:pt idx="12">
                  <c:v>1.4407902612336447E-2</c:v>
                </c:pt>
                <c:pt idx="13">
                  <c:v>1.4538040472165949E-2</c:v>
                </c:pt>
                <c:pt idx="14">
                  <c:v>1.4333925421596439E-2</c:v>
                </c:pt>
                <c:pt idx="15">
                  <c:v>#N/A</c:v>
                </c:pt>
                <c:pt idx="16">
                  <c:v>#N/A</c:v>
                </c:pt>
                <c:pt idx="17">
                  <c:v>#N/A</c:v>
                </c:pt>
                <c:pt idx="18">
                  <c:v>1.5455322976407495E-2</c:v>
                </c:pt>
                <c:pt idx="19">
                  <c:v>1.6130968198013504E-2</c:v>
                </c:pt>
                <c:pt idx="20">
                  <c:v>1.4846612895060032E-2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1.8685969459035577E-2</c:v>
                </c:pt>
                <c:pt idx="40">
                  <c:v>1.835929810094946E-2</c:v>
                </c:pt>
                <c:pt idx="41">
                  <c:v>#N/A</c:v>
                </c:pt>
                <c:pt idx="42">
                  <c:v>#N/A</c:v>
                </c:pt>
                <c:pt idx="43">
                  <c:v>#N/A</c:v>
                </c:pt>
                <c:pt idx="44">
                  <c:v>#N/A</c:v>
                </c:pt>
                <c:pt idx="45">
                  <c:v>1.7317161806744044E-2</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1.8693780133197658E-2</c:v>
                </c:pt>
                <c:pt idx="61">
                  <c:v>1.9416805967858372E-2</c:v>
                </c:pt>
                <c:pt idx="62">
                  <c:v>#N/A</c:v>
                </c:pt>
                <c:pt idx="63">
                  <c:v>1.6478816511785722E-2</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numCache>
            </c:numRef>
          </c:yVal>
          <c:smooth val="1"/>
        </c:ser>
        <c:dLbls>
          <c:showLegendKey val="0"/>
          <c:showVal val="0"/>
          <c:showCatName val="0"/>
          <c:showSerName val="0"/>
          <c:showPercent val="0"/>
          <c:showBubbleSize val="0"/>
        </c:dLbls>
        <c:axId val="179249920"/>
        <c:axId val="179251840"/>
      </c:scatterChart>
      <c:valAx>
        <c:axId val="179249920"/>
        <c:scaling>
          <c:orientation val="minMax"/>
        </c:scaling>
        <c:delete val="0"/>
        <c:axPos val="b"/>
        <c:title>
          <c:tx>
            <c:rich>
              <a:bodyPr/>
              <a:lstStyle/>
              <a:p>
                <a:pPr>
                  <a:defRPr/>
                </a:pPr>
                <a:r>
                  <a:rPr lang="en-NZ"/>
                  <a:t>Term to maturity</a:t>
                </a:r>
              </a:p>
            </c:rich>
          </c:tx>
          <c:layout>
            <c:manualLayout>
              <c:xMode val="edge"/>
              <c:yMode val="edge"/>
              <c:x val="0.45795516418160498"/>
              <c:y val="0.92697537356566895"/>
            </c:manualLayout>
          </c:layout>
          <c:overlay val="0"/>
        </c:title>
        <c:numFmt formatCode="0.00" sourceLinked="0"/>
        <c:majorTickMark val="none"/>
        <c:minorTickMark val="none"/>
        <c:tickLblPos val="nextTo"/>
        <c:crossAx val="179251840"/>
        <c:crosses val="autoZero"/>
        <c:crossBetween val="midCat"/>
        <c:majorUnit val="2"/>
      </c:valAx>
      <c:valAx>
        <c:axId val="179251840"/>
        <c:scaling>
          <c:orientation val="minMax"/>
          <c:min val="5.000000000000001E-3"/>
        </c:scaling>
        <c:delete val="0"/>
        <c:axPos val="l"/>
        <c:majorGridlines/>
        <c:title>
          <c:tx>
            <c:rich>
              <a:bodyPr/>
              <a:lstStyle/>
              <a:p>
                <a:pPr>
                  <a:defRPr/>
                </a:pPr>
                <a:r>
                  <a:rPr lang="en-NZ"/>
                  <a:t>Debt Premium</a:t>
                </a:r>
              </a:p>
            </c:rich>
          </c:tx>
          <c:layout>
            <c:manualLayout>
              <c:xMode val="edge"/>
              <c:yMode val="edge"/>
              <c:x val="9.6478533526290402E-3"/>
              <c:y val="0.35838521087391151"/>
            </c:manualLayout>
          </c:layout>
          <c:overlay val="0"/>
        </c:title>
        <c:numFmt formatCode="0.00%" sourceLinked="1"/>
        <c:majorTickMark val="none"/>
        <c:minorTickMark val="none"/>
        <c:tickLblPos val="nextTo"/>
        <c:crossAx val="179249920"/>
        <c:crosses val="autoZero"/>
        <c:crossBetween val="midCat"/>
      </c:valAx>
    </c:plotArea>
    <c:legend>
      <c:legendPos val="r"/>
      <c:layout>
        <c:manualLayout>
          <c:xMode val="edge"/>
          <c:yMode val="edge"/>
          <c:x val="0.78369328295170004"/>
          <c:y val="0.56056612057066879"/>
          <c:w val="0.19041957039852778"/>
          <c:h val="0.2901390033826999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0488585557739433"/>
          <c:y val="4.3262462393297729E-2"/>
          <c:w val="0.85175949484109281"/>
          <c:h val="0.78888265109457301"/>
        </c:manualLayout>
      </c:layout>
      <c:scatterChart>
        <c:scatterStyle val="smoothMarker"/>
        <c:varyColors val="0"/>
        <c:ser>
          <c:idx val="0"/>
          <c:order val="0"/>
          <c:tx>
            <c:v>NSS Curve</c:v>
          </c:tx>
          <c:marker>
            <c:symbol val="none"/>
          </c:marker>
          <c:xVal>
            <c:numRef>
              <c:f>'Figure 20'!$B$31:$B$104</c:f>
              <c:numCache>
                <c:formatCode>0.00</c:formatCode>
                <c:ptCount val="74"/>
                <c:pt idx="0">
                  <c:v>1.0410958904109588</c:v>
                </c:pt>
                <c:pt idx="1">
                  <c:v>1.0410958904109588</c:v>
                </c:pt>
                <c:pt idx="2">
                  <c:v>1.1205479452054794</c:v>
                </c:pt>
                <c:pt idx="3">
                  <c:v>1.3616438356164384</c:v>
                </c:pt>
                <c:pt idx="4">
                  <c:v>1.3616438356164384</c:v>
                </c:pt>
                <c:pt idx="5">
                  <c:v>1.441095890410959</c:v>
                </c:pt>
                <c:pt idx="6">
                  <c:v>1.6301369863013699</c:v>
                </c:pt>
                <c:pt idx="7">
                  <c:v>1.6301369863013699</c:v>
                </c:pt>
                <c:pt idx="8">
                  <c:v>1.6493150684931508</c:v>
                </c:pt>
                <c:pt idx="9">
                  <c:v>1.6493150684931508</c:v>
                </c:pt>
                <c:pt idx="10">
                  <c:v>1.7095890410958905</c:v>
                </c:pt>
                <c:pt idx="11">
                  <c:v>1.72876712328767</c:v>
                </c:pt>
                <c:pt idx="12">
                  <c:v>3.0136986301369864</c:v>
                </c:pt>
                <c:pt idx="13">
                  <c:v>3.0136986301369864</c:v>
                </c:pt>
                <c:pt idx="14">
                  <c:v>3.0931506849315067</c:v>
                </c:pt>
                <c:pt idx="15">
                  <c:v>3.6520547945205482</c:v>
                </c:pt>
                <c:pt idx="16">
                  <c:v>3.6520547945205499</c:v>
                </c:pt>
                <c:pt idx="17">
                  <c:v>3.6712328767123288</c:v>
                </c:pt>
                <c:pt idx="18">
                  <c:v>3.6712328767123288</c:v>
                </c:pt>
                <c:pt idx="19">
                  <c:v>3.7315068493150685</c:v>
                </c:pt>
                <c:pt idx="20">
                  <c:v>3.7506849315068491</c:v>
                </c:pt>
                <c:pt idx="21">
                  <c:v>3.7671232876712328</c:v>
                </c:pt>
                <c:pt idx="22">
                  <c:v>3.7671232876712328</c:v>
                </c:pt>
                <c:pt idx="23">
                  <c:v>3.7863013698630139</c:v>
                </c:pt>
                <c:pt idx="24">
                  <c:v>3.7863013698630139</c:v>
                </c:pt>
                <c:pt idx="25">
                  <c:v>3.8465753424657536</c:v>
                </c:pt>
                <c:pt idx="26">
                  <c:v>3.8657534246575342</c:v>
                </c:pt>
                <c:pt idx="27">
                  <c:v>3.9506849315068493</c:v>
                </c:pt>
                <c:pt idx="28">
                  <c:v>3.9506849315068493</c:v>
                </c:pt>
                <c:pt idx="29">
                  <c:v>3.989041095890411</c:v>
                </c:pt>
                <c:pt idx="30">
                  <c:v>3.989041095890411</c:v>
                </c:pt>
                <c:pt idx="31">
                  <c:v>4.0301369863013701</c:v>
                </c:pt>
                <c:pt idx="32">
                  <c:v>4.0684931506849313</c:v>
                </c:pt>
                <c:pt idx="33">
                  <c:v>4.2821917808219174</c:v>
                </c:pt>
                <c:pt idx="34">
                  <c:v>4.2821917808219174</c:v>
                </c:pt>
                <c:pt idx="35">
                  <c:v>4.3150684931506804</c:v>
                </c:pt>
                <c:pt idx="36">
                  <c:v>4.3150684931506849</c:v>
                </c:pt>
                <c:pt idx="37">
                  <c:v>4.3616438356164382</c:v>
                </c:pt>
                <c:pt idx="38">
                  <c:v>4.3945205479452056</c:v>
                </c:pt>
                <c:pt idx="39">
                  <c:v>5</c:v>
                </c:pt>
                <c:pt idx="40">
                  <c:v>5.2082191780821914</c:v>
                </c:pt>
                <c:pt idx="41">
                  <c:v>5.2082191780821914</c:v>
                </c:pt>
                <c:pt idx="42">
                  <c:v>5.2438356164383562</c:v>
                </c:pt>
                <c:pt idx="43">
                  <c:v>5.2438356164383562</c:v>
                </c:pt>
                <c:pt idx="44">
                  <c:v>5.2876712328767104</c:v>
                </c:pt>
                <c:pt idx="45">
                  <c:v>5.3232876712328769</c:v>
                </c:pt>
                <c:pt idx="46">
                  <c:v>5.5972602739726032</c:v>
                </c:pt>
                <c:pt idx="47">
                  <c:v>5.5972602739726032</c:v>
                </c:pt>
                <c:pt idx="48">
                  <c:v>5.6410958904109592</c:v>
                </c:pt>
                <c:pt idx="49">
                  <c:v>5.64109589041096</c:v>
                </c:pt>
                <c:pt idx="50">
                  <c:v>5.6767123287671231</c:v>
                </c:pt>
                <c:pt idx="51">
                  <c:v>5.720547945205479</c:v>
                </c:pt>
                <c:pt idx="52">
                  <c:v>5.9917808219178079</c:v>
                </c:pt>
                <c:pt idx="53">
                  <c:v>5.9917808219178079</c:v>
                </c:pt>
                <c:pt idx="54">
                  <c:v>6.0684931506849313</c:v>
                </c:pt>
                <c:pt idx="55">
                  <c:v>6.0684931506849313</c:v>
                </c:pt>
                <c:pt idx="56">
                  <c:v>6.0712328767123287</c:v>
                </c:pt>
                <c:pt idx="57">
                  <c:v>6.1479452054794521</c:v>
                </c:pt>
                <c:pt idx="58">
                  <c:v>6.6958904109589037</c:v>
                </c:pt>
                <c:pt idx="59">
                  <c:v>6.6958904109589037</c:v>
                </c:pt>
                <c:pt idx="60">
                  <c:v>6.7753424657534245</c:v>
                </c:pt>
                <c:pt idx="61">
                  <c:v>7.0164383561643833</c:v>
                </c:pt>
                <c:pt idx="62">
                  <c:v>7.0164383561643833</c:v>
                </c:pt>
                <c:pt idx="63">
                  <c:v>7.0191780821917806</c:v>
                </c:pt>
                <c:pt idx="64">
                  <c:v>7.0191780821917806</c:v>
                </c:pt>
                <c:pt idx="65">
                  <c:v>7.021917808219178</c:v>
                </c:pt>
                <c:pt idx="66">
                  <c:v>7.021917808219178</c:v>
                </c:pt>
                <c:pt idx="67">
                  <c:v>7.0273972602739727</c:v>
                </c:pt>
                <c:pt idx="68">
                  <c:v>7.0273972602739727</c:v>
                </c:pt>
                <c:pt idx="69">
                  <c:v>7.0958904109588996</c:v>
                </c:pt>
                <c:pt idx="70">
                  <c:v>7.1013698630136988</c:v>
                </c:pt>
                <c:pt idx="71">
                  <c:v>9.3068493150684937</c:v>
                </c:pt>
                <c:pt idx="72">
                  <c:v>9.3068493150684937</c:v>
                </c:pt>
                <c:pt idx="73">
                  <c:v>9.3863013698630144</c:v>
                </c:pt>
              </c:numCache>
            </c:numRef>
          </c:xVal>
          <c:yVal>
            <c:numRef>
              <c:f>'Figure 20'!$G$31:$G$104</c:f>
              <c:numCache>
                <c:formatCode>0.00%</c:formatCode>
                <c:ptCount val="74"/>
                <c:pt idx="0">
                  <c:v>1.0314373727043726E-2</c:v>
                </c:pt>
                <c:pt idx="1">
                  <c:v>1.0314373727043726E-2</c:v>
                </c:pt>
                <c:pt idx="2">
                  <c:v>9.9636031828609171E-3</c:v>
                </c:pt>
                <c:pt idx="3">
                  <c:v>9.2149472868274882E-3</c:v>
                </c:pt>
                <c:pt idx="4">
                  <c:v>9.2149472868274882E-3</c:v>
                </c:pt>
                <c:pt idx="5">
                  <c:v>9.0565233084044083E-3</c:v>
                </c:pt>
                <c:pt idx="6">
                  <c:v>8.8214483459185707E-3</c:v>
                </c:pt>
                <c:pt idx="7">
                  <c:v>8.8214483459185707E-3</c:v>
                </c:pt>
                <c:pt idx="8">
                  <c:v>8.8074551081027339E-3</c:v>
                </c:pt>
                <c:pt idx="9">
                  <c:v>8.8074551081027339E-3</c:v>
                </c:pt>
                <c:pt idx="10">
                  <c:v>8.7739674228296521E-3</c:v>
                </c:pt>
                <c:pt idx="11">
                  <c:v>8.7665071381388231E-3</c:v>
                </c:pt>
                <c:pt idx="12">
                  <c:v>1.0253599305864152E-2</c:v>
                </c:pt>
                <c:pt idx="13">
                  <c:v>1.0253599305864152E-2</c:v>
                </c:pt>
                <c:pt idx="14">
                  <c:v>1.0406970688904728E-2</c:v>
                </c:pt>
                <c:pt idx="15">
                  <c:v>1.151536582672834E-2</c:v>
                </c:pt>
                <c:pt idx="16">
                  <c:v>1.1515365826737315E-2</c:v>
                </c:pt>
                <c:pt idx="17">
                  <c:v>1.1553403292427364E-2</c:v>
                </c:pt>
                <c:pt idx="18">
                  <c:v>1.1553403292427364E-2</c:v>
                </c:pt>
                <c:pt idx="19">
                  <c:v>1.1672655922050143E-2</c:v>
                </c:pt>
                <c:pt idx="20">
                  <c:v>1.1710495253887549E-2</c:v>
                </c:pt>
                <c:pt idx="21">
                  <c:v>1.1742884724395317E-2</c:v>
                </c:pt>
                <c:pt idx="22">
                  <c:v>1.1742884724395317E-2</c:v>
                </c:pt>
                <c:pt idx="23">
                  <c:v>1.1780618268279232E-2</c:v>
                </c:pt>
                <c:pt idx="24">
                  <c:v>1.1780618268279232E-2</c:v>
                </c:pt>
                <c:pt idx="25">
                  <c:v>1.1898799829111927E-2</c:v>
                </c:pt>
                <c:pt idx="26">
                  <c:v>1.1936263301742155E-2</c:v>
                </c:pt>
                <c:pt idx="27">
                  <c:v>1.2101278291690705E-2</c:v>
                </c:pt>
                <c:pt idx="28">
                  <c:v>1.2101278291690705E-2</c:v>
                </c:pt>
                <c:pt idx="29">
                  <c:v>1.2175286902254851E-2</c:v>
                </c:pt>
                <c:pt idx="30">
                  <c:v>1.2175286902254851E-2</c:v>
                </c:pt>
                <c:pt idx="31">
                  <c:v>1.2254200186534265E-2</c:v>
                </c:pt>
                <c:pt idx="32">
                  <c:v>1.2327480473920564E-2</c:v>
                </c:pt>
                <c:pt idx="33">
                  <c:v>1.2728565525305156E-2</c:v>
                </c:pt>
                <c:pt idx="34">
                  <c:v>1.2728565525305156E-2</c:v>
                </c:pt>
                <c:pt idx="35">
                  <c:v>1.2789112095500606E-2</c:v>
                </c:pt>
                <c:pt idx="36">
                  <c:v>1.2789112095515568E-2</c:v>
                </c:pt>
                <c:pt idx="37">
                  <c:v>1.28743271159515E-2</c:v>
                </c:pt>
                <c:pt idx="38">
                  <c:v>1.2934077276521542E-2</c:v>
                </c:pt>
                <c:pt idx="39">
                  <c:v>1.3971016322577837E-2</c:v>
                </c:pt>
                <c:pt idx="40">
                  <c:v>1.4298758140295556E-2</c:v>
                </c:pt>
                <c:pt idx="41">
                  <c:v>1.4298758140295556E-2</c:v>
                </c:pt>
                <c:pt idx="42">
                  <c:v>1.4353332426872012E-2</c:v>
                </c:pt>
                <c:pt idx="43">
                  <c:v>1.4353332426872012E-2</c:v>
                </c:pt>
                <c:pt idx="44">
                  <c:v>1.4419907972516429E-2</c:v>
                </c:pt>
                <c:pt idx="45">
                  <c:v>1.4473520814785599E-2</c:v>
                </c:pt>
                <c:pt idx="46">
                  <c:v>1.4871728457105186E-2</c:v>
                </c:pt>
                <c:pt idx="47">
                  <c:v>1.4871728457105186E-2</c:v>
                </c:pt>
                <c:pt idx="48">
                  <c:v>1.4933145747509868E-2</c:v>
                </c:pt>
                <c:pt idx="49">
                  <c:v>1.4933145747512856E-2</c:v>
                </c:pt>
                <c:pt idx="50">
                  <c:v>1.4982589138160939E-2</c:v>
                </c:pt>
                <c:pt idx="51">
                  <c:v>1.504288271148705E-2</c:v>
                </c:pt>
                <c:pt idx="52">
                  <c:v>1.5402501568118192E-2</c:v>
                </c:pt>
                <c:pt idx="53">
                  <c:v>1.5402501568118192E-2</c:v>
                </c:pt>
                <c:pt idx="54">
                  <c:v>1.5500118943404194E-2</c:v>
                </c:pt>
                <c:pt idx="55">
                  <c:v>1.5500118943404194E-2</c:v>
                </c:pt>
                <c:pt idx="56">
                  <c:v>1.5503572768983318E-2</c:v>
                </c:pt>
                <c:pt idx="57">
                  <c:v>1.5599377065261825E-2</c:v>
                </c:pt>
                <c:pt idx="58">
                  <c:v>1.6235504581528285E-2</c:v>
                </c:pt>
                <c:pt idx="59">
                  <c:v>1.6235504581528285E-2</c:v>
                </c:pt>
                <c:pt idx="60">
                  <c:v>1.6321125899787306E-2</c:v>
                </c:pt>
                <c:pt idx="61">
                  <c:v>1.6571445669517897E-2</c:v>
                </c:pt>
                <c:pt idx="62">
                  <c:v>1.6571445669517897E-2</c:v>
                </c:pt>
                <c:pt idx="63">
                  <c:v>1.6574210496840824E-2</c:v>
                </c:pt>
                <c:pt idx="64">
                  <c:v>1.6574210496840824E-2</c:v>
                </c:pt>
                <c:pt idx="65">
                  <c:v>1.6576973597807649E-2</c:v>
                </c:pt>
                <c:pt idx="66">
                  <c:v>1.6576973597807649E-2</c:v>
                </c:pt>
                <c:pt idx="67">
                  <c:v>1.6582494558588783E-2</c:v>
                </c:pt>
                <c:pt idx="68">
                  <c:v>1.6582494558588783E-2</c:v>
                </c:pt>
                <c:pt idx="69">
                  <c:v>1.6650920892170431E-2</c:v>
                </c:pt>
                <c:pt idx="70">
                  <c:v>1.6656348536140515E-2</c:v>
                </c:pt>
                <c:pt idx="71">
                  <c:v>1.8387437749664295E-2</c:v>
                </c:pt>
                <c:pt idx="72">
                  <c:v>1.8387437749664295E-2</c:v>
                </c:pt>
                <c:pt idx="73">
                  <c:v>1.8436301158581317E-2</c:v>
                </c:pt>
              </c:numCache>
            </c:numRef>
          </c:yVal>
          <c:smooth val="1"/>
        </c:ser>
        <c:ser>
          <c:idx val="1"/>
          <c:order val="1"/>
          <c:tx>
            <c:v>A Bonds</c:v>
          </c:tx>
          <c:spPr>
            <a:ln w="66675">
              <a:noFill/>
            </a:ln>
          </c:spPr>
          <c:marker>
            <c:symbol val="square"/>
            <c:size val="4"/>
          </c:marker>
          <c:xVal>
            <c:numRef>
              <c:f>'Figure 20'!$B$31:$B$104</c:f>
              <c:numCache>
                <c:formatCode>0.00</c:formatCode>
                <c:ptCount val="74"/>
                <c:pt idx="0">
                  <c:v>1.0410958904109588</c:v>
                </c:pt>
                <c:pt idx="1">
                  <c:v>1.0410958904109588</c:v>
                </c:pt>
                <c:pt idx="2">
                  <c:v>1.1205479452054794</c:v>
                </c:pt>
                <c:pt idx="3">
                  <c:v>1.3616438356164384</c:v>
                </c:pt>
                <c:pt idx="4">
                  <c:v>1.3616438356164384</c:v>
                </c:pt>
                <c:pt idx="5">
                  <c:v>1.441095890410959</c:v>
                </c:pt>
                <c:pt idx="6">
                  <c:v>1.6301369863013699</c:v>
                </c:pt>
                <c:pt idx="7">
                  <c:v>1.6301369863013699</c:v>
                </c:pt>
                <c:pt idx="8">
                  <c:v>1.6493150684931508</c:v>
                </c:pt>
                <c:pt idx="9">
                  <c:v>1.6493150684931508</c:v>
                </c:pt>
                <c:pt idx="10">
                  <c:v>1.7095890410958905</c:v>
                </c:pt>
                <c:pt idx="11">
                  <c:v>1.72876712328767</c:v>
                </c:pt>
                <c:pt idx="12">
                  <c:v>3.0136986301369864</c:v>
                </c:pt>
                <c:pt idx="13">
                  <c:v>3.0136986301369864</c:v>
                </c:pt>
                <c:pt idx="14">
                  <c:v>3.0931506849315067</c:v>
                </c:pt>
                <c:pt idx="15">
                  <c:v>3.6520547945205482</c:v>
                </c:pt>
                <c:pt idx="16">
                  <c:v>3.6520547945205499</c:v>
                </c:pt>
                <c:pt idx="17">
                  <c:v>3.6712328767123288</c:v>
                </c:pt>
                <c:pt idx="18">
                  <c:v>3.6712328767123288</c:v>
                </c:pt>
                <c:pt idx="19">
                  <c:v>3.7315068493150685</c:v>
                </c:pt>
                <c:pt idx="20">
                  <c:v>3.7506849315068491</c:v>
                </c:pt>
                <c:pt idx="21">
                  <c:v>3.7671232876712328</c:v>
                </c:pt>
                <c:pt idx="22">
                  <c:v>3.7671232876712328</c:v>
                </c:pt>
                <c:pt idx="23">
                  <c:v>3.7863013698630139</c:v>
                </c:pt>
                <c:pt idx="24">
                  <c:v>3.7863013698630139</c:v>
                </c:pt>
                <c:pt idx="25">
                  <c:v>3.8465753424657536</c:v>
                </c:pt>
                <c:pt idx="26">
                  <c:v>3.8657534246575342</c:v>
                </c:pt>
                <c:pt idx="27">
                  <c:v>3.9506849315068493</c:v>
                </c:pt>
                <c:pt idx="28">
                  <c:v>3.9506849315068493</c:v>
                </c:pt>
                <c:pt idx="29">
                  <c:v>3.989041095890411</c:v>
                </c:pt>
                <c:pt idx="30">
                  <c:v>3.989041095890411</c:v>
                </c:pt>
                <c:pt idx="31">
                  <c:v>4.0301369863013701</c:v>
                </c:pt>
                <c:pt idx="32">
                  <c:v>4.0684931506849313</c:v>
                </c:pt>
                <c:pt idx="33">
                  <c:v>4.2821917808219174</c:v>
                </c:pt>
                <c:pt idx="34">
                  <c:v>4.2821917808219174</c:v>
                </c:pt>
                <c:pt idx="35">
                  <c:v>4.3150684931506804</c:v>
                </c:pt>
                <c:pt idx="36">
                  <c:v>4.3150684931506849</c:v>
                </c:pt>
                <c:pt idx="37">
                  <c:v>4.3616438356164382</c:v>
                </c:pt>
                <c:pt idx="38">
                  <c:v>4.3945205479452056</c:v>
                </c:pt>
                <c:pt idx="39">
                  <c:v>5</c:v>
                </c:pt>
                <c:pt idx="40">
                  <c:v>5.2082191780821914</c:v>
                </c:pt>
                <c:pt idx="41">
                  <c:v>5.2082191780821914</c:v>
                </c:pt>
                <c:pt idx="42">
                  <c:v>5.2438356164383562</c:v>
                </c:pt>
                <c:pt idx="43">
                  <c:v>5.2438356164383562</c:v>
                </c:pt>
                <c:pt idx="44">
                  <c:v>5.2876712328767104</c:v>
                </c:pt>
                <c:pt idx="45">
                  <c:v>5.3232876712328769</c:v>
                </c:pt>
                <c:pt idx="46">
                  <c:v>5.5972602739726032</c:v>
                </c:pt>
                <c:pt idx="47">
                  <c:v>5.5972602739726032</c:v>
                </c:pt>
                <c:pt idx="48">
                  <c:v>5.6410958904109592</c:v>
                </c:pt>
                <c:pt idx="49">
                  <c:v>5.64109589041096</c:v>
                </c:pt>
                <c:pt idx="50">
                  <c:v>5.6767123287671231</c:v>
                </c:pt>
                <c:pt idx="51">
                  <c:v>5.720547945205479</c:v>
                </c:pt>
                <c:pt idx="52">
                  <c:v>5.9917808219178079</c:v>
                </c:pt>
                <c:pt idx="53">
                  <c:v>5.9917808219178079</c:v>
                </c:pt>
                <c:pt idx="54">
                  <c:v>6.0684931506849313</c:v>
                </c:pt>
                <c:pt idx="55">
                  <c:v>6.0684931506849313</c:v>
                </c:pt>
                <c:pt idx="56">
                  <c:v>6.0712328767123287</c:v>
                </c:pt>
                <c:pt idx="57">
                  <c:v>6.1479452054794521</c:v>
                </c:pt>
                <c:pt idx="58">
                  <c:v>6.6958904109589037</c:v>
                </c:pt>
                <c:pt idx="59">
                  <c:v>6.6958904109589037</c:v>
                </c:pt>
                <c:pt idx="60">
                  <c:v>6.7753424657534245</c:v>
                </c:pt>
                <c:pt idx="61">
                  <c:v>7.0164383561643833</c:v>
                </c:pt>
                <c:pt idx="62">
                  <c:v>7.0164383561643833</c:v>
                </c:pt>
                <c:pt idx="63">
                  <c:v>7.0191780821917806</c:v>
                </c:pt>
                <c:pt idx="64">
                  <c:v>7.0191780821917806</c:v>
                </c:pt>
                <c:pt idx="65">
                  <c:v>7.021917808219178</c:v>
                </c:pt>
                <c:pt idx="66">
                  <c:v>7.021917808219178</c:v>
                </c:pt>
                <c:pt idx="67">
                  <c:v>7.0273972602739727</c:v>
                </c:pt>
                <c:pt idx="68">
                  <c:v>7.0273972602739727</c:v>
                </c:pt>
                <c:pt idx="69">
                  <c:v>7.0958904109588996</c:v>
                </c:pt>
                <c:pt idx="70">
                  <c:v>7.1013698630136988</c:v>
                </c:pt>
                <c:pt idx="71">
                  <c:v>9.3068493150684937</c:v>
                </c:pt>
                <c:pt idx="72">
                  <c:v>9.3068493150684937</c:v>
                </c:pt>
                <c:pt idx="73">
                  <c:v>9.3863013698630144</c:v>
                </c:pt>
              </c:numCache>
            </c:numRef>
          </c:xVal>
          <c:yVal>
            <c:numRef>
              <c:f>'Figure 20'!$K$31:$K$104</c:f>
              <c:numCache>
                <c:formatCode>0.00%</c:formatCode>
                <c:ptCount val="74"/>
                <c:pt idx="0">
                  <c:v>#N/A</c:v>
                </c:pt>
                <c:pt idx="1">
                  <c:v>#N/A</c:v>
                </c:pt>
                <c:pt idx="2">
                  <c:v>#N/A</c:v>
                </c:pt>
                <c:pt idx="3">
                  <c:v>8.918063410259849E-3</c:v>
                </c:pt>
                <c:pt idx="4">
                  <c:v>7.8306731557363247E-3</c:v>
                </c:pt>
                <c:pt idx="5">
                  <c:v>8.2036350901362846E-3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numCache>
            </c:numRef>
          </c:yVal>
          <c:smooth val="1"/>
        </c:ser>
        <c:ser>
          <c:idx val="2"/>
          <c:order val="2"/>
          <c:tx>
            <c:v>A- Bonds</c:v>
          </c:tx>
          <c:spPr>
            <a:ln w="66675">
              <a:noFill/>
            </a:ln>
          </c:spPr>
          <c:marker>
            <c:symbol val="triangle"/>
            <c:size val="4"/>
          </c:marker>
          <c:xVal>
            <c:numRef>
              <c:f>'Figure 20'!$B$31:$B$104</c:f>
              <c:numCache>
                <c:formatCode>0.00</c:formatCode>
                <c:ptCount val="74"/>
                <c:pt idx="0">
                  <c:v>1.0410958904109588</c:v>
                </c:pt>
                <c:pt idx="1">
                  <c:v>1.0410958904109588</c:v>
                </c:pt>
                <c:pt idx="2">
                  <c:v>1.1205479452054794</c:v>
                </c:pt>
                <c:pt idx="3">
                  <c:v>1.3616438356164384</c:v>
                </c:pt>
                <c:pt idx="4">
                  <c:v>1.3616438356164384</c:v>
                </c:pt>
                <c:pt idx="5">
                  <c:v>1.441095890410959</c:v>
                </c:pt>
                <c:pt idx="6">
                  <c:v>1.6301369863013699</c:v>
                </c:pt>
                <c:pt idx="7">
                  <c:v>1.6301369863013699</c:v>
                </c:pt>
                <c:pt idx="8">
                  <c:v>1.6493150684931508</c:v>
                </c:pt>
                <c:pt idx="9">
                  <c:v>1.6493150684931508</c:v>
                </c:pt>
                <c:pt idx="10">
                  <c:v>1.7095890410958905</c:v>
                </c:pt>
                <c:pt idx="11">
                  <c:v>1.72876712328767</c:v>
                </c:pt>
                <c:pt idx="12">
                  <c:v>3.0136986301369864</c:v>
                </c:pt>
                <c:pt idx="13">
                  <c:v>3.0136986301369864</c:v>
                </c:pt>
                <c:pt idx="14">
                  <c:v>3.0931506849315067</c:v>
                </c:pt>
                <c:pt idx="15">
                  <c:v>3.6520547945205482</c:v>
                </c:pt>
                <c:pt idx="16">
                  <c:v>3.6520547945205499</c:v>
                </c:pt>
                <c:pt idx="17">
                  <c:v>3.6712328767123288</c:v>
                </c:pt>
                <c:pt idx="18">
                  <c:v>3.6712328767123288</c:v>
                </c:pt>
                <c:pt idx="19">
                  <c:v>3.7315068493150685</c:v>
                </c:pt>
                <c:pt idx="20">
                  <c:v>3.7506849315068491</c:v>
                </c:pt>
                <c:pt idx="21">
                  <c:v>3.7671232876712328</c:v>
                </c:pt>
                <c:pt idx="22">
                  <c:v>3.7671232876712328</c:v>
                </c:pt>
                <c:pt idx="23">
                  <c:v>3.7863013698630139</c:v>
                </c:pt>
                <c:pt idx="24">
                  <c:v>3.7863013698630139</c:v>
                </c:pt>
                <c:pt idx="25">
                  <c:v>3.8465753424657536</c:v>
                </c:pt>
                <c:pt idx="26">
                  <c:v>3.8657534246575342</c:v>
                </c:pt>
                <c:pt idx="27">
                  <c:v>3.9506849315068493</c:v>
                </c:pt>
                <c:pt idx="28">
                  <c:v>3.9506849315068493</c:v>
                </c:pt>
                <c:pt idx="29">
                  <c:v>3.989041095890411</c:v>
                </c:pt>
                <c:pt idx="30">
                  <c:v>3.989041095890411</c:v>
                </c:pt>
                <c:pt idx="31">
                  <c:v>4.0301369863013701</c:v>
                </c:pt>
                <c:pt idx="32">
                  <c:v>4.0684931506849313</c:v>
                </c:pt>
                <c:pt idx="33">
                  <c:v>4.2821917808219174</c:v>
                </c:pt>
                <c:pt idx="34">
                  <c:v>4.2821917808219174</c:v>
                </c:pt>
                <c:pt idx="35">
                  <c:v>4.3150684931506804</c:v>
                </c:pt>
                <c:pt idx="36">
                  <c:v>4.3150684931506849</c:v>
                </c:pt>
                <c:pt idx="37">
                  <c:v>4.3616438356164382</c:v>
                </c:pt>
                <c:pt idx="38">
                  <c:v>4.3945205479452056</c:v>
                </c:pt>
                <c:pt idx="39">
                  <c:v>5</c:v>
                </c:pt>
                <c:pt idx="40">
                  <c:v>5.2082191780821914</c:v>
                </c:pt>
                <c:pt idx="41">
                  <c:v>5.2082191780821914</c:v>
                </c:pt>
                <c:pt idx="42">
                  <c:v>5.2438356164383562</c:v>
                </c:pt>
                <c:pt idx="43">
                  <c:v>5.2438356164383562</c:v>
                </c:pt>
                <c:pt idx="44">
                  <c:v>5.2876712328767104</c:v>
                </c:pt>
                <c:pt idx="45">
                  <c:v>5.3232876712328769</c:v>
                </c:pt>
                <c:pt idx="46">
                  <c:v>5.5972602739726032</c:v>
                </c:pt>
                <c:pt idx="47">
                  <c:v>5.5972602739726032</c:v>
                </c:pt>
                <c:pt idx="48">
                  <c:v>5.6410958904109592</c:v>
                </c:pt>
                <c:pt idx="49">
                  <c:v>5.64109589041096</c:v>
                </c:pt>
                <c:pt idx="50">
                  <c:v>5.6767123287671231</c:v>
                </c:pt>
                <c:pt idx="51">
                  <c:v>5.720547945205479</c:v>
                </c:pt>
                <c:pt idx="52">
                  <c:v>5.9917808219178079</c:v>
                </c:pt>
                <c:pt idx="53">
                  <c:v>5.9917808219178079</c:v>
                </c:pt>
                <c:pt idx="54">
                  <c:v>6.0684931506849313</c:v>
                </c:pt>
                <c:pt idx="55">
                  <c:v>6.0684931506849313</c:v>
                </c:pt>
                <c:pt idx="56">
                  <c:v>6.0712328767123287</c:v>
                </c:pt>
                <c:pt idx="57">
                  <c:v>6.1479452054794521</c:v>
                </c:pt>
                <c:pt idx="58">
                  <c:v>6.6958904109589037</c:v>
                </c:pt>
                <c:pt idx="59">
                  <c:v>6.6958904109589037</c:v>
                </c:pt>
                <c:pt idx="60">
                  <c:v>6.7753424657534245</c:v>
                </c:pt>
                <c:pt idx="61">
                  <c:v>7.0164383561643833</c:v>
                </c:pt>
                <c:pt idx="62">
                  <c:v>7.0164383561643833</c:v>
                </c:pt>
                <c:pt idx="63">
                  <c:v>7.0191780821917806</c:v>
                </c:pt>
                <c:pt idx="64">
                  <c:v>7.0191780821917806</c:v>
                </c:pt>
                <c:pt idx="65">
                  <c:v>7.021917808219178</c:v>
                </c:pt>
                <c:pt idx="66">
                  <c:v>7.021917808219178</c:v>
                </c:pt>
                <c:pt idx="67">
                  <c:v>7.0273972602739727</c:v>
                </c:pt>
                <c:pt idx="68">
                  <c:v>7.0273972602739727</c:v>
                </c:pt>
                <c:pt idx="69">
                  <c:v>7.0958904109588996</c:v>
                </c:pt>
                <c:pt idx="70">
                  <c:v>7.1013698630136988</c:v>
                </c:pt>
                <c:pt idx="71">
                  <c:v>9.3068493150684937</c:v>
                </c:pt>
                <c:pt idx="72">
                  <c:v>9.3068493150684937</c:v>
                </c:pt>
                <c:pt idx="73">
                  <c:v>9.3863013698630144</c:v>
                </c:pt>
              </c:numCache>
            </c:numRef>
          </c:xVal>
          <c:yVal>
            <c:numRef>
              <c:f>'Figure 20'!$L$31:$L$104</c:f>
              <c:numCache>
                <c:formatCode>0.00%</c:formatCode>
                <c:ptCount val="74"/>
                <c:pt idx="0">
                  <c:v>#N/A</c:v>
                </c:pt>
                <c:pt idx="1">
                  <c:v>#N/A</c:v>
                </c:pt>
                <c:pt idx="2">
                  <c:v>#N/A</c:v>
                </c:pt>
                <c:pt idx="3">
                  <c:v>#N/A</c:v>
                </c:pt>
                <c:pt idx="4">
                  <c:v>#N/A</c:v>
                </c:pt>
                <c:pt idx="5">
                  <c:v>#N/A</c:v>
                </c:pt>
                <c:pt idx="6">
                  <c:v>8.8851827813654378E-3</c:v>
                </c:pt>
                <c:pt idx="7">
                  <c:v>8.1734982405985025E-3</c:v>
                </c:pt>
                <c:pt idx="8">
                  <c:v>1.0958210064165509E-2</c:v>
                </c:pt>
                <c:pt idx="9">
                  <c:v>1.0040189775701465E-2</c:v>
                </c:pt>
                <c:pt idx="10">
                  <c:v>8.1337255961163313E-3</c:v>
                </c:pt>
                <c:pt idx="11">
                  <c:v>1.0092544881464067E-2</c:v>
                </c:pt>
                <c:pt idx="12">
                  <c:v>#N/A</c:v>
                </c:pt>
                <c:pt idx="13">
                  <c:v>#N/A</c:v>
                </c:pt>
                <c:pt idx="14">
                  <c:v>#N/A</c:v>
                </c:pt>
                <c:pt idx="15">
                  <c:v>1.2054284684016979E-2</c:v>
                </c:pt>
                <c:pt idx="16">
                  <c:v>1.1135436146940913E-2</c:v>
                </c:pt>
                <c:pt idx="17">
                  <c:v>#N/A</c:v>
                </c:pt>
                <c:pt idx="18">
                  <c:v>#N/A</c:v>
                </c:pt>
                <c:pt idx="19">
                  <c:v>1.1689165065109865E-2</c:v>
                </c:pt>
                <c:pt idx="20">
                  <c:v>#N/A</c:v>
                </c:pt>
                <c:pt idx="21">
                  <c:v>#N/A</c:v>
                </c:pt>
                <c:pt idx="22">
                  <c:v>#N/A</c:v>
                </c:pt>
                <c:pt idx="23">
                  <c:v>1.1182766952767764E-2</c:v>
                </c:pt>
                <c:pt idx="24">
                  <c:v>1.0638938794339178E-2</c:v>
                </c:pt>
                <c:pt idx="25">
                  <c:v>#N/A</c:v>
                </c:pt>
                <c:pt idx="26">
                  <c:v>1.0567846082434244E-2</c:v>
                </c:pt>
                <c:pt idx="27">
                  <c:v>#N/A</c:v>
                </c:pt>
                <c:pt idx="28">
                  <c:v>#N/A</c:v>
                </c:pt>
                <c:pt idx="29">
                  <c:v>1.4078897535774283E-2</c:v>
                </c:pt>
                <c:pt idx="30">
                  <c:v>1.2290380085281081E-2</c:v>
                </c:pt>
                <c:pt idx="31">
                  <c:v>#N/A</c:v>
                </c:pt>
                <c:pt idx="32">
                  <c:v>1.1576299979005831E-2</c:v>
                </c:pt>
                <c:pt idx="33">
                  <c:v>#N/A</c:v>
                </c:pt>
                <c:pt idx="34">
                  <c:v>#N/A</c:v>
                </c:pt>
                <c:pt idx="35">
                  <c:v>#N/A</c:v>
                </c:pt>
                <c:pt idx="36">
                  <c:v>#N/A</c:v>
                </c:pt>
                <c:pt idx="37">
                  <c:v>#N/A</c:v>
                </c:pt>
                <c:pt idx="38">
                  <c:v>#N/A</c:v>
                </c:pt>
                <c:pt idx="39">
                  <c:v>#N/A</c:v>
                </c:pt>
                <c:pt idx="40">
                  <c:v>#N/A</c:v>
                </c:pt>
                <c:pt idx="41">
                  <c:v>#N/A</c:v>
                </c:pt>
                <c:pt idx="42">
                  <c:v>1.3344839790226121E-2</c:v>
                </c:pt>
                <c:pt idx="43">
                  <c:v>1.2959916982609015E-2</c:v>
                </c:pt>
                <c:pt idx="44">
                  <c:v>#N/A</c:v>
                </c:pt>
                <c:pt idx="45">
                  <c:v>1.3106358833690546E-2</c:v>
                </c:pt>
                <c:pt idx="46">
                  <c:v>#N/A</c:v>
                </c:pt>
                <c:pt idx="47">
                  <c:v>#N/A</c:v>
                </c:pt>
                <c:pt idx="48">
                  <c:v>1.6746692048976167E-2</c:v>
                </c:pt>
                <c:pt idx="49">
                  <c:v>1.5189439039037547E-2</c:v>
                </c:pt>
                <c:pt idx="50">
                  <c:v>#N/A</c:v>
                </c:pt>
                <c:pt idx="51">
                  <c:v>1.3978378138849203E-2</c:v>
                </c:pt>
                <c:pt idx="52">
                  <c:v>1.7496662415928534E-2</c:v>
                </c:pt>
                <c:pt idx="53">
                  <c:v>1.669768777792487E-2</c:v>
                </c:pt>
                <c:pt idx="54">
                  <c:v>1.5291692750738091E-2</c:v>
                </c:pt>
                <c:pt idx="55">
                  <c:v>1.5338067479030042E-2</c:v>
                </c:pt>
                <c:pt idx="56">
                  <c:v>1.5952963718968184E-2</c:v>
                </c:pt>
                <c:pt idx="57">
                  <c:v>1.5555450301468259E-2</c:v>
                </c:pt>
                <c:pt idx="58">
                  <c:v>1.5841107586842085E-2</c:v>
                </c:pt>
                <c:pt idx="59">
                  <c:v>1.5841107586842085E-2</c:v>
                </c:pt>
                <c:pt idx="60">
                  <c:v>1.6002301822222238E-2</c:v>
                </c:pt>
                <c:pt idx="61">
                  <c:v>#N/A</c:v>
                </c:pt>
                <c:pt idx="62">
                  <c:v>#N/A</c:v>
                </c:pt>
                <c:pt idx="63">
                  <c:v>1.676739842221308E-2</c:v>
                </c:pt>
                <c:pt idx="64">
                  <c:v>1.4791130634223038E-2</c:v>
                </c:pt>
                <c:pt idx="65">
                  <c:v>#N/A</c:v>
                </c:pt>
                <c:pt idx="66">
                  <c:v>#N/A</c:v>
                </c:pt>
                <c:pt idx="67">
                  <c:v>1.5706499444732961E-2</c:v>
                </c:pt>
                <c:pt idx="68">
                  <c:v>1.596436255676199E-2</c:v>
                </c:pt>
                <c:pt idx="69">
                  <c:v>#N/A</c:v>
                </c:pt>
                <c:pt idx="70">
                  <c:v>#N/A</c:v>
                </c:pt>
                <c:pt idx="71">
                  <c:v>2.0149189286955416E-2</c:v>
                </c:pt>
                <c:pt idx="72">
                  <c:v>1.8956769773366303E-2</c:v>
                </c:pt>
                <c:pt idx="73">
                  <c:v>1.7819489894175158E-2</c:v>
                </c:pt>
              </c:numCache>
            </c:numRef>
          </c:yVal>
          <c:smooth val="1"/>
        </c:ser>
        <c:ser>
          <c:idx val="3"/>
          <c:order val="3"/>
          <c:tx>
            <c:v>BBB+ Bonds</c:v>
          </c:tx>
          <c:spPr>
            <a:ln w="66675">
              <a:noFill/>
            </a:ln>
          </c:spPr>
          <c:marker>
            <c:symbol val="diamond"/>
            <c:size val="4"/>
          </c:marker>
          <c:xVal>
            <c:numRef>
              <c:f>'Figure 20'!$B$31:$B$104</c:f>
              <c:numCache>
                <c:formatCode>0.00</c:formatCode>
                <c:ptCount val="74"/>
                <c:pt idx="0">
                  <c:v>1.0410958904109588</c:v>
                </c:pt>
                <c:pt idx="1">
                  <c:v>1.0410958904109588</c:v>
                </c:pt>
                <c:pt idx="2">
                  <c:v>1.1205479452054794</c:v>
                </c:pt>
                <c:pt idx="3">
                  <c:v>1.3616438356164384</c:v>
                </c:pt>
                <c:pt idx="4">
                  <c:v>1.3616438356164384</c:v>
                </c:pt>
                <c:pt idx="5">
                  <c:v>1.441095890410959</c:v>
                </c:pt>
                <c:pt idx="6">
                  <c:v>1.6301369863013699</c:v>
                </c:pt>
                <c:pt idx="7">
                  <c:v>1.6301369863013699</c:v>
                </c:pt>
                <c:pt idx="8">
                  <c:v>1.6493150684931508</c:v>
                </c:pt>
                <c:pt idx="9">
                  <c:v>1.6493150684931508</c:v>
                </c:pt>
                <c:pt idx="10">
                  <c:v>1.7095890410958905</c:v>
                </c:pt>
                <c:pt idx="11">
                  <c:v>1.72876712328767</c:v>
                </c:pt>
                <c:pt idx="12">
                  <c:v>3.0136986301369864</c:v>
                </c:pt>
                <c:pt idx="13">
                  <c:v>3.0136986301369864</c:v>
                </c:pt>
                <c:pt idx="14">
                  <c:v>3.0931506849315067</c:v>
                </c:pt>
                <c:pt idx="15">
                  <c:v>3.6520547945205482</c:v>
                </c:pt>
                <c:pt idx="16">
                  <c:v>3.6520547945205499</c:v>
                </c:pt>
                <c:pt idx="17">
                  <c:v>3.6712328767123288</c:v>
                </c:pt>
                <c:pt idx="18">
                  <c:v>3.6712328767123288</c:v>
                </c:pt>
                <c:pt idx="19">
                  <c:v>3.7315068493150685</c:v>
                </c:pt>
                <c:pt idx="20">
                  <c:v>3.7506849315068491</c:v>
                </c:pt>
                <c:pt idx="21">
                  <c:v>3.7671232876712328</c:v>
                </c:pt>
                <c:pt idx="22">
                  <c:v>3.7671232876712328</c:v>
                </c:pt>
                <c:pt idx="23">
                  <c:v>3.7863013698630139</c:v>
                </c:pt>
                <c:pt idx="24">
                  <c:v>3.7863013698630139</c:v>
                </c:pt>
                <c:pt idx="25">
                  <c:v>3.8465753424657536</c:v>
                </c:pt>
                <c:pt idx="26">
                  <c:v>3.8657534246575342</c:v>
                </c:pt>
                <c:pt idx="27">
                  <c:v>3.9506849315068493</c:v>
                </c:pt>
                <c:pt idx="28">
                  <c:v>3.9506849315068493</c:v>
                </c:pt>
                <c:pt idx="29">
                  <c:v>3.989041095890411</c:v>
                </c:pt>
                <c:pt idx="30">
                  <c:v>3.989041095890411</c:v>
                </c:pt>
                <c:pt idx="31">
                  <c:v>4.0301369863013701</c:v>
                </c:pt>
                <c:pt idx="32">
                  <c:v>4.0684931506849313</c:v>
                </c:pt>
                <c:pt idx="33">
                  <c:v>4.2821917808219174</c:v>
                </c:pt>
                <c:pt idx="34">
                  <c:v>4.2821917808219174</c:v>
                </c:pt>
                <c:pt idx="35">
                  <c:v>4.3150684931506804</c:v>
                </c:pt>
                <c:pt idx="36">
                  <c:v>4.3150684931506849</c:v>
                </c:pt>
                <c:pt idx="37">
                  <c:v>4.3616438356164382</c:v>
                </c:pt>
                <c:pt idx="38">
                  <c:v>4.3945205479452056</c:v>
                </c:pt>
                <c:pt idx="39">
                  <c:v>5</c:v>
                </c:pt>
                <c:pt idx="40">
                  <c:v>5.2082191780821914</c:v>
                </c:pt>
                <c:pt idx="41">
                  <c:v>5.2082191780821914</c:v>
                </c:pt>
                <c:pt idx="42">
                  <c:v>5.2438356164383562</c:v>
                </c:pt>
                <c:pt idx="43">
                  <c:v>5.2438356164383562</c:v>
                </c:pt>
                <c:pt idx="44">
                  <c:v>5.2876712328767104</c:v>
                </c:pt>
                <c:pt idx="45">
                  <c:v>5.3232876712328769</c:v>
                </c:pt>
                <c:pt idx="46">
                  <c:v>5.5972602739726032</c:v>
                </c:pt>
                <c:pt idx="47">
                  <c:v>5.5972602739726032</c:v>
                </c:pt>
                <c:pt idx="48">
                  <c:v>5.6410958904109592</c:v>
                </c:pt>
                <c:pt idx="49">
                  <c:v>5.64109589041096</c:v>
                </c:pt>
                <c:pt idx="50">
                  <c:v>5.6767123287671231</c:v>
                </c:pt>
                <c:pt idx="51">
                  <c:v>5.720547945205479</c:v>
                </c:pt>
                <c:pt idx="52">
                  <c:v>5.9917808219178079</c:v>
                </c:pt>
                <c:pt idx="53">
                  <c:v>5.9917808219178079</c:v>
                </c:pt>
                <c:pt idx="54">
                  <c:v>6.0684931506849313</c:v>
                </c:pt>
                <c:pt idx="55">
                  <c:v>6.0684931506849313</c:v>
                </c:pt>
                <c:pt idx="56">
                  <c:v>6.0712328767123287</c:v>
                </c:pt>
                <c:pt idx="57">
                  <c:v>6.1479452054794521</c:v>
                </c:pt>
                <c:pt idx="58">
                  <c:v>6.6958904109589037</c:v>
                </c:pt>
                <c:pt idx="59">
                  <c:v>6.6958904109589037</c:v>
                </c:pt>
                <c:pt idx="60">
                  <c:v>6.7753424657534245</c:v>
                </c:pt>
                <c:pt idx="61">
                  <c:v>7.0164383561643833</c:v>
                </c:pt>
                <c:pt idx="62">
                  <c:v>7.0164383561643833</c:v>
                </c:pt>
                <c:pt idx="63">
                  <c:v>7.0191780821917806</c:v>
                </c:pt>
                <c:pt idx="64">
                  <c:v>7.0191780821917806</c:v>
                </c:pt>
                <c:pt idx="65">
                  <c:v>7.021917808219178</c:v>
                </c:pt>
                <c:pt idx="66">
                  <c:v>7.021917808219178</c:v>
                </c:pt>
                <c:pt idx="67">
                  <c:v>7.0273972602739727</c:v>
                </c:pt>
                <c:pt idx="68">
                  <c:v>7.0273972602739727</c:v>
                </c:pt>
                <c:pt idx="69">
                  <c:v>7.0958904109588996</c:v>
                </c:pt>
                <c:pt idx="70">
                  <c:v>7.1013698630136988</c:v>
                </c:pt>
                <c:pt idx="71">
                  <c:v>9.3068493150684937</c:v>
                </c:pt>
                <c:pt idx="72">
                  <c:v>9.3068493150684937</c:v>
                </c:pt>
                <c:pt idx="73">
                  <c:v>9.3863013698630144</c:v>
                </c:pt>
              </c:numCache>
            </c:numRef>
          </c:xVal>
          <c:yVal>
            <c:numRef>
              <c:f>'Figure 20'!$M$31:$M$104</c:f>
              <c:numCache>
                <c:formatCode>0.00%</c:formatCode>
                <c:ptCount val="74"/>
                <c:pt idx="0">
                  <c:v>1.3542420893322769E-2</c:v>
                </c:pt>
                <c:pt idx="1">
                  <c:v>1.1337659246459408E-2</c:v>
                </c:pt>
                <c:pt idx="2">
                  <c:v>1.0695791453291531E-2</c:v>
                </c:pt>
                <c:pt idx="3">
                  <c:v>#N/A</c:v>
                </c:pt>
                <c:pt idx="4">
                  <c:v>#N/A</c:v>
                </c:pt>
                <c:pt idx="5">
                  <c:v>#N/A</c:v>
                </c:pt>
                <c:pt idx="6">
                  <c:v>#N/A</c:v>
                </c:pt>
                <c:pt idx="7">
                  <c:v>#N/A</c:v>
                </c:pt>
                <c:pt idx="8">
                  <c:v>#N/A</c:v>
                </c:pt>
                <c:pt idx="9">
                  <c:v>#N/A</c:v>
                </c:pt>
                <c:pt idx="10">
                  <c:v>#N/A</c:v>
                </c:pt>
                <c:pt idx="11">
                  <c:v>#N/A</c:v>
                </c:pt>
                <c:pt idx="12">
                  <c:v>1.3822740093390917E-2</c:v>
                </c:pt>
                <c:pt idx="13">
                  <c:v>1.3401667854008169E-2</c:v>
                </c:pt>
                <c:pt idx="14">
                  <c:v>1.3298436486953551E-2</c:v>
                </c:pt>
                <c:pt idx="15">
                  <c:v>#N/A</c:v>
                </c:pt>
                <c:pt idx="16">
                  <c:v>#N/A</c:v>
                </c:pt>
                <c:pt idx="17">
                  <c:v>1.5730815610675318E-2</c:v>
                </c:pt>
                <c:pt idx="18">
                  <c:v>1.5473062877396259E-2</c:v>
                </c:pt>
                <c:pt idx="19">
                  <c:v>#N/A</c:v>
                </c:pt>
                <c:pt idx="20">
                  <c:v>1.5080098410243516E-2</c:v>
                </c:pt>
                <c:pt idx="21">
                  <c:v>1.3827608018966639E-2</c:v>
                </c:pt>
                <c:pt idx="22">
                  <c:v>1.3344933028357453E-2</c:v>
                </c:pt>
                <c:pt idx="23">
                  <c:v>#N/A</c:v>
                </c:pt>
                <c:pt idx="24">
                  <c:v>#N/A</c:v>
                </c:pt>
                <c:pt idx="25">
                  <c:v>1.3655836010911733E-2</c:v>
                </c:pt>
                <c:pt idx="26">
                  <c:v>#N/A</c:v>
                </c:pt>
                <c:pt idx="27">
                  <c:v>1.5634734113410109E-2</c:v>
                </c:pt>
                <c:pt idx="28">
                  <c:v>1.6212345592791385E-2</c:v>
                </c:pt>
                <c:pt idx="29">
                  <c:v>#N/A</c:v>
                </c:pt>
                <c:pt idx="30">
                  <c:v>#N/A</c:v>
                </c:pt>
                <c:pt idx="31">
                  <c:v>1.5532843009571912E-2</c:v>
                </c:pt>
                <c:pt idx="32">
                  <c:v>#N/A</c:v>
                </c:pt>
                <c:pt idx="33">
                  <c:v>1.4702376362772709E-2</c:v>
                </c:pt>
                <c:pt idx="34">
                  <c:v>1.4407639632961454E-2</c:v>
                </c:pt>
                <c:pt idx="35">
                  <c:v>1.6718858571202481E-2</c:v>
                </c:pt>
                <c:pt idx="36">
                  <c:v>1.6146561411952948E-2</c:v>
                </c:pt>
                <c:pt idx="37">
                  <c:v>1.4174112148041478E-2</c:v>
                </c:pt>
                <c:pt idx="38">
                  <c:v>1.589128685691291E-2</c:v>
                </c:pt>
                <c:pt idx="39">
                  <c:v>#N/A</c:v>
                </c:pt>
                <c:pt idx="40">
                  <c:v>1.643436209761908E-2</c:v>
                </c:pt>
                <c:pt idx="41">
                  <c:v>1.6192557421052575E-2</c:v>
                </c:pt>
                <c:pt idx="42">
                  <c:v>#N/A</c:v>
                </c:pt>
                <c:pt idx="43">
                  <c:v>#N/A</c:v>
                </c:pt>
                <c:pt idx="44">
                  <c:v>1.6371260030555584E-2</c:v>
                </c:pt>
                <c:pt idx="45">
                  <c:v>#N/A</c:v>
                </c:pt>
                <c:pt idx="46">
                  <c:v>1.6616059670071407E-2</c:v>
                </c:pt>
                <c:pt idx="47">
                  <c:v>1.6256577642729305E-2</c:v>
                </c:pt>
                <c:pt idx="48">
                  <c:v>#N/A</c:v>
                </c:pt>
                <c:pt idx="49">
                  <c:v>#N/A</c:v>
                </c:pt>
                <c:pt idx="50">
                  <c:v>1.6639903410952409E-2</c:v>
                </c:pt>
                <c:pt idx="51">
                  <c:v>#N/A</c:v>
                </c:pt>
                <c:pt idx="52">
                  <c:v>#N/A</c:v>
                </c:pt>
                <c:pt idx="53">
                  <c:v>#N/A</c:v>
                </c:pt>
                <c:pt idx="54">
                  <c:v>#N/A</c:v>
                </c:pt>
                <c:pt idx="55">
                  <c:v>#N/A</c:v>
                </c:pt>
                <c:pt idx="56">
                  <c:v>#N/A</c:v>
                </c:pt>
                <c:pt idx="57">
                  <c:v>#N/A</c:v>
                </c:pt>
                <c:pt idx="58">
                  <c:v>#N/A</c:v>
                </c:pt>
                <c:pt idx="59">
                  <c:v>#N/A</c:v>
                </c:pt>
                <c:pt idx="60">
                  <c:v>#N/A</c:v>
                </c:pt>
                <c:pt idx="61">
                  <c:v>1.9956696287857151E-2</c:v>
                </c:pt>
                <c:pt idx="62">
                  <c:v>2.1492548648045093E-2</c:v>
                </c:pt>
                <c:pt idx="63">
                  <c:v>#N/A</c:v>
                </c:pt>
                <c:pt idx="64">
                  <c:v>#N/A</c:v>
                </c:pt>
                <c:pt idx="65">
                  <c:v>2.021820513030952E-2</c:v>
                </c:pt>
                <c:pt idx="66">
                  <c:v>2.1133812215511232E-2</c:v>
                </c:pt>
                <c:pt idx="67">
                  <c:v>#N/A</c:v>
                </c:pt>
                <c:pt idx="68">
                  <c:v>#N/A</c:v>
                </c:pt>
                <c:pt idx="69">
                  <c:v>1.9868000479563497E-2</c:v>
                </c:pt>
                <c:pt idx="70">
                  <c:v>1.9194951004404805E-2</c:v>
                </c:pt>
                <c:pt idx="71">
                  <c:v>#N/A</c:v>
                </c:pt>
                <c:pt idx="72">
                  <c:v>#N/A</c:v>
                </c:pt>
                <c:pt idx="73">
                  <c:v>#N/A</c:v>
                </c:pt>
              </c:numCache>
            </c:numRef>
          </c:yVal>
          <c:smooth val="1"/>
        </c:ser>
        <c:dLbls>
          <c:showLegendKey val="0"/>
          <c:showVal val="0"/>
          <c:showCatName val="0"/>
          <c:showSerName val="0"/>
          <c:showPercent val="0"/>
          <c:showBubbleSize val="0"/>
        </c:dLbls>
        <c:axId val="180460160"/>
        <c:axId val="180470528"/>
      </c:scatterChart>
      <c:valAx>
        <c:axId val="180460160"/>
        <c:scaling>
          <c:orientation val="minMax"/>
        </c:scaling>
        <c:delete val="0"/>
        <c:axPos val="b"/>
        <c:title>
          <c:tx>
            <c:rich>
              <a:bodyPr/>
              <a:lstStyle/>
              <a:p>
                <a:pPr>
                  <a:defRPr/>
                </a:pPr>
                <a:r>
                  <a:rPr lang="en-NZ"/>
                  <a:t>Term to maturity</a:t>
                </a:r>
              </a:p>
            </c:rich>
          </c:tx>
          <c:layout>
            <c:manualLayout>
              <c:xMode val="edge"/>
              <c:yMode val="edge"/>
              <c:x val="0.45276537215026341"/>
              <c:y val="0.91085568459615374"/>
            </c:manualLayout>
          </c:layout>
          <c:overlay val="0"/>
        </c:title>
        <c:numFmt formatCode="0.00" sourceLinked="1"/>
        <c:majorTickMark val="none"/>
        <c:minorTickMark val="none"/>
        <c:tickLblPos val="nextTo"/>
        <c:crossAx val="180470528"/>
        <c:crosses val="autoZero"/>
        <c:crossBetween val="midCat"/>
        <c:majorUnit val="2"/>
      </c:valAx>
      <c:valAx>
        <c:axId val="180470528"/>
        <c:scaling>
          <c:orientation val="minMax"/>
          <c:min val="5.000000000000001E-3"/>
        </c:scaling>
        <c:delete val="0"/>
        <c:axPos val="l"/>
        <c:majorGridlines/>
        <c:title>
          <c:tx>
            <c:rich>
              <a:bodyPr/>
              <a:lstStyle/>
              <a:p>
                <a:pPr>
                  <a:defRPr/>
                </a:pPr>
                <a:r>
                  <a:rPr lang="en-NZ"/>
                  <a:t>Debt Premium</a:t>
                </a:r>
              </a:p>
            </c:rich>
          </c:tx>
          <c:layout>
            <c:manualLayout>
              <c:xMode val="edge"/>
              <c:yMode val="edge"/>
              <c:x val="1.3888888888888888E-2"/>
              <c:y val="0.36480497229512976"/>
            </c:manualLayout>
          </c:layout>
          <c:overlay val="0"/>
        </c:title>
        <c:numFmt formatCode="0.00%" sourceLinked="1"/>
        <c:majorTickMark val="none"/>
        <c:minorTickMark val="none"/>
        <c:tickLblPos val="nextTo"/>
        <c:crossAx val="180460160"/>
        <c:crosses val="autoZero"/>
        <c:crossBetween val="midCat"/>
      </c:valAx>
    </c:plotArea>
    <c:legend>
      <c:legendPos val="r"/>
      <c:layout>
        <c:manualLayout>
          <c:xMode val="edge"/>
          <c:yMode val="edge"/>
          <c:x val="0.75837512820260766"/>
          <c:y val="0.60806834555849176"/>
          <c:w val="0.22804407875981794"/>
          <c:h val="0.2360751285273147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617429765723723E-2"/>
          <c:y val="4.1912212007231414E-2"/>
          <c:w val="0.88595488063992001"/>
          <c:h val="0.86351765485712928"/>
        </c:manualLayout>
      </c:layout>
      <c:scatterChart>
        <c:scatterStyle val="smoothMarker"/>
        <c:varyColors val="0"/>
        <c:ser>
          <c:idx val="0"/>
          <c:order val="0"/>
          <c:tx>
            <c:v>Yield</c:v>
          </c:tx>
          <c:spPr>
            <a:ln>
              <a:noFill/>
            </a:ln>
          </c:spPr>
          <c:marker>
            <c:symbol val="diamond"/>
            <c:size val="3"/>
          </c:marker>
          <c:xVal>
            <c:numRef>
              <c:f>'NSS - BBB+ only'!$F$7:$F$745</c:f>
              <c:numCache>
                <c:formatCode>0.00</c:formatCode>
                <c:ptCount val="739"/>
                <c:pt idx="0">
                  <c:v>0.91372167585287634</c:v>
                </c:pt>
                <c:pt idx="1">
                  <c:v>0.99943998506626852</c:v>
                </c:pt>
                <c:pt idx="2">
                  <c:v>1.0788573075398966</c:v>
                </c:pt>
                <c:pt idx="3">
                  <c:v>1.1582629857783868</c:v>
                </c:pt>
                <c:pt idx="4">
                  <c:v>1.2492422020142757</c:v>
                </c:pt>
                <c:pt idx="5">
                  <c:v>1.3292265571526349</c:v>
                </c:pt>
                <c:pt idx="6">
                  <c:v>1.413104349449319</c:v>
                </c:pt>
                <c:pt idx="7">
                  <c:v>1.4174862206851833</c:v>
                </c:pt>
                <c:pt idx="8">
                  <c:v>1.49140819193775</c:v>
                </c:pt>
                <c:pt idx="9">
                  <c:v>1.4977288283243106</c:v>
                </c:pt>
                <c:pt idx="10">
                  <c:v>1.4980366727908063</c:v>
                </c:pt>
                <c:pt idx="11">
                  <c:v>1.5032045298985743</c:v>
                </c:pt>
                <c:pt idx="12">
                  <c:v>1.5771265011511419</c:v>
                </c:pt>
                <c:pt idx="13">
                  <c:v>1.5803917734102537</c:v>
                </c:pt>
                <c:pt idx="14">
                  <c:v>1.5826218523722042</c:v>
                </c:pt>
                <c:pt idx="15">
                  <c:v>1.6565438236247705</c:v>
                </c:pt>
                <c:pt idx="16">
                  <c:v>1.6620275306106929</c:v>
                </c:pt>
                <c:pt idx="17">
                  <c:v>1.6646132785763179</c:v>
                </c:pt>
                <c:pt idx="18">
                  <c:v>1.73594950186326</c:v>
                </c:pt>
                <c:pt idx="19">
                  <c:v>1.7422817824849604</c:v>
                </c:pt>
                <c:pt idx="20">
                  <c:v>1.7470225872689942</c:v>
                </c:pt>
                <c:pt idx="21">
                  <c:v>1.7530067468465829</c:v>
                </c:pt>
                <c:pt idx="22">
                  <c:v>1.8269287180991494</c:v>
                </c:pt>
                <c:pt idx="23">
                  <c:v>1.8309016895421304</c:v>
                </c:pt>
                <c:pt idx="24">
                  <c:v>1.8314977288283245</c:v>
                </c:pt>
                <c:pt idx="25">
                  <c:v>1.8329911019849419</c:v>
                </c:pt>
                <c:pt idx="26">
                  <c:v>1.906913073237509</c:v>
                </c:pt>
                <c:pt idx="27">
                  <c:v>1.9108954016551558</c:v>
                </c:pt>
                <c:pt idx="28">
                  <c:v>1.9141899924348855</c:v>
                </c:pt>
                <c:pt idx="29">
                  <c:v>1.9157750639432261</c:v>
                </c:pt>
                <c:pt idx="30">
                  <c:v>1.9168688942816254</c:v>
                </c:pt>
                <c:pt idx="31">
                  <c:v>1.9182247199106595</c:v>
                </c:pt>
                <c:pt idx="32">
                  <c:v>1.9907908655341933</c:v>
                </c:pt>
                <c:pt idx="33">
                  <c:v>1.996845519745261</c:v>
                </c:pt>
                <c:pt idx="34">
                  <c:v>1.9979792053714032</c:v>
                </c:pt>
                <c:pt idx="35">
                  <c:v>2.0014933731566176</c:v>
                </c:pt>
                <c:pt idx="36">
                  <c:v>2.0014933731566176</c:v>
                </c:pt>
                <c:pt idx="37">
                  <c:v>2.0029539969019066</c:v>
                </c:pt>
                <c:pt idx="38">
                  <c:v>2.0752908966461332</c:v>
                </c:pt>
                <c:pt idx="39">
                  <c:v>2.0754153444091838</c:v>
                </c:pt>
                <c:pt idx="40">
                  <c:v>2.0764436759249247</c:v>
                </c:pt>
                <c:pt idx="41">
                  <c:v>2.0793976728268309</c:v>
                </c:pt>
                <c:pt idx="42">
                  <c:v>2.0809106956302461</c:v>
                </c:pt>
                <c:pt idx="43">
                  <c:v>2.0841563182425604</c:v>
                </c:pt>
                <c:pt idx="44">
                  <c:v>2.1569941280305489</c:v>
                </c:pt>
                <c:pt idx="45">
                  <c:v>2.1580782894951271</c:v>
                </c:pt>
                <c:pt idx="46">
                  <c:v>2.1584351021290393</c:v>
                </c:pt>
                <c:pt idx="47">
                  <c:v>2.160316373868735</c:v>
                </c:pt>
                <c:pt idx="48">
                  <c:v>2.1619498259084007</c:v>
                </c:pt>
                <c:pt idx="49">
                  <c:v>2.1683778234086235</c:v>
                </c:pt>
                <c:pt idx="50">
                  <c:v>2.2422997946611916</c:v>
                </c:pt>
                <c:pt idx="51">
                  <c:v>2.24705500918621</c:v>
                </c:pt>
                <c:pt idx="52">
                  <c:v>2.2477754962354548</c:v>
                </c:pt>
                <c:pt idx="53">
                  <c:v>2.2478999439985072</c:v>
                </c:pt>
                <c:pt idx="54">
                  <c:v>2.2507871321013004</c:v>
                </c:pt>
                <c:pt idx="55">
                  <c:v>2.2512955901046254</c:v>
                </c:pt>
                <c:pt idx="56">
                  <c:v>2.3247091033538672</c:v>
                </c:pt>
                <c:pt idx="57">
                  <c:v>2.3270487212992355</c:v>
                </c:pt>
                <c:pt idx="58">
                  <c:v>2.327825038297318</c:v>
                </c:pt>
                <c:pt idx="59">
                  <c:v>2.3305628890844496</c:v>
                </c:pt>
                <c:pt idx="60">
                  <c:v>2.3312799452429838</c:v>
                </c:pt>
                <c:pt idx="61">
                  <c:v>2.3352622736606303</c:v>
                </c:pt>
                <c:pt idx="62">
                  <c:v>2.4091842449131975</c:v>
                </c:pt>
                <c:pt idx="63">
                  <c:v>2.4129988393893393</c:v>
                </c:pt>
                <c:pt idx="64">
                  <c:v>2.4135399166199982</c:v>
                </c:pt>
                <c:pt idx="65">
                  <c:v>2.4147843942505136</c:v>
                </c:pt>
                <c:pt idx="66">
                  <c:v>2.4151577375396682</c:v>
                </c:pt>
                <c:pt idx="67">
                  <c:v>2.4219892647429666</c:v>
                </c:pt>
                <c:pt idx="68">
                  <c:v>2.4955509924709114</c:v>
                </c:pt>
                <c:pt idx="69">
                  <c:v>2.4959112359955333</c:v>
                </c:pt>
                <c:pt idx="70">
                  <c:v>2.4962680486294455</c:v>
                </c:pt>
                <c:pt idx="71">
                  <c:v>2.4997822164146601</c:v>
                </c:pt>
                <c:pt idx="72">
                  <c:v>2.5010266940451746</c:v>
                </c:pt>
                <c:pt idx="73">
                  <c:v>2.5017437502037092</c:v>
                </c:pt>
                <c:pt idx="74">
                  <c:v>2.5756657214562759</c:v>
                </c:pt>
                <c:pt idx="75">
                  <c:v>2.5781031455524808</c:v>
                </c:pt>
                <c:pt idx="76">
                  <c:v>2.5789309937153875</c:v>
                </c:pt>
                <c:pt idx="77">
                  <c:v>2.5790554414784395</c:v>
                </c:pt>
                <c:pt idx="78">
                  <c:v>2.58166884450252</c:v>
                </c:pt>
                <c:pt idx="79">
                  <c:v>2.5824451615006025</c:v>
                </c:pt>
                <c:pt idx="80">
                  <c:v>2.6529774127310062</c:v>
                </c:pt>
                <c:pt idx="81">
                  <c:v>2.6607586728628556</c:v>
                </c:pt>
                <c:pt idx="82">
                  <c:v>2.6639288158795345</c:v>
                </c:pt>
                <c:pt idx="83">
                  <c:v>2.6640532636425864</c:v>
                </c:pt>
                <c:pt idx="84">
                  <c:v>2.6648811118054945</c:v>
                </c:pt>
                <c:pt idx="85">
                  <c:v>2.6666666666666674</c:v>
                </c:pt>
                <c:pt idx="86">
                  <c:v>2.7346806441154223</c:v>
                </c:pt>
                <c:pt idx="87">
                  <c:v>2.7443694794824154</c:v>
                </c:pt>
                <c:pt idx="88">
                  <c:v>2.7456320472639502</c:v>
                </c:pt>
                <c:pt idx="89">
                  <c:v>2.746716208728528</c:v>
                </c:pt>
                <c:pt idx="90">
                  <c:v>2.7490759753593426</c:v>
                </c:pt>
                <c:pt idx="91">
                  <c:v>2.7515400410677615</c:v>
                </c:pt>
                <c:pt idx="92">
                  <c:v>2.8254620123203282</c:v>
                </c:pt>
                <c:pt idx="93">
                  <c:v>2.8299854179686337</c:v>
                </c:pt>
                <c:pt idx="94">
                  <c:v>2.8309377138945928</c:v>
                </c:pt>
                <c:pt idx="95">
                  <c:v>2.8315895831296243</c:v>
                </c:pt>
                <c:pt idx="96">
                  <c:v>2.8335511169186733</c:v>
                </c:pt>
                <c:pt idx="97">
                  <c:v>2.8336755646817249</c:v>
                </c:pt>
                <c:pt idx="98">
                  <c:v>2.9055115543821906</c:v>
                </c:pt>
                <c:pt idx="99">
                  <c:v>2.9135055297381025</c:v>
                </c:pt>
                <c:pt idx="100">
                  <c:v>2.9149399539543279</c:v>
                </c:pt>
                <c:pt idx="101">
                  <c:v>2.9171800136892538</c:v>
                </c:pt>
                <c:pt idx="102">
                  <c:v>2.9173044614523063</c:v>
                </c:pt>
                <c:pt idx="103">
                  <c:v>2.9202781080010087</c:v>
                </c:pt>
                <c:pt idx="104">
                  <c:v>2.9777729745307835</c:v>
                </c:pt>
                <c:pt idx="105">
                  <c:v>2.991226432704873</c:v>
                </c:pt>
                <c:pt idx="106">
                  <c:v>2.9972947426746197</c:v>
                </c:pt>
                <c:pt idx="107">
                  <c:v>2.9978221641465996</c:v>
                </c:pt>
                <c:pt idx="108">
                  <c:v>3.0000325934617522</c:v>
                </c:pt>
                <c:pt idx="109">
                  <c:v>3.0000325934617522</c:v>
                </c:pt>
                <c:pt idx="110">
                  <c:v>3.0022695342051229</c:v>
                </c:pt>
                <c:pt idx="111">
                  <c:v>3.0519831406030478</c:v>
                </c:pt>
                <c:pt idx="112">
                  <c:v>3.073954564714318</c:v>
                </c:pt>
                <c:pt idx="113">
                  <c:v>3.0757592132281424</c:v>
                </c:pt>
                <c:pt idx="114">
                  <c:v>3.0773442847364816</c:v>
                </c:pt>
                <c:pt idx="115">
                  <c:v>3.0799576877605621</c:v>
                </c:pt>
                <c:pt idx="116">
                  <c:v>3.0800821355236137</c:v>
                </c:pt>
                <c:pt idx="117">
                  <c:v>3.0826955385476946</c:v>
                </c:pt>
                <c:pt idx="118">
                  <c:v>3.13286181458666</c:v>
                </c:pt>
                <c:pt idx="119">
                  <c:v>3.1566175098002613</c:v>
                </c:pt>
                <c:pt idx="120">
                  <c:v>3.157750639432257</c:v>
                </c:pt>
                <c:pt idx="121">
                  <c:v>3.1590475161208973</c:v>
                </c:pt>
                <c:pt idx="122">
                  <c:v>3.1605227991264955</c:v>
                </c:pt>
                <c:pt idx="123">
                  <c:v>3.1659078058506682</c:v>
                </c:pt>
                <c:pt idx="124">
                  <c:v>3.1686456566378003</c:v>
                </c:pt>
                <c:pt idx="125">
                  <c:v>3.2224503764544838</c:v>
                </c:pt>
                <c:pt idx="126">
                  <c:v>3.242567627890367</c:v>
                </c:pt>
                <c:pt idx="127">
                  <c:v>3.2463705464894268</c:v>
                </c:pt>
                <c:pt idx="128">
                  <c:v>3.2493965920962573</c:v>
                </c:pt>
                <c:pt idx="129">
                  <c:v>3.2498288843258045</c:v>
                </c:pt>
                <c:pt idx="130">
                  <c:v>3.2498288843258045</c:v>
                </c:pt>
                <c:pt idx="131">
                  <c:v>3.2504807535608364</c:v>
                </c:pt>
                <c:pt idx="132">
                  <c:v>3.3039340308334153</c:v>
                </c:pt>
                <c:pt idx="133">
                  <c:v>3.323318563348824</c:v>
                </c:pt>
                <c:pt idx="134">
                  <c:v>3.3263642586024518</c:v>
                </c:pt>
                <c:pt idx="135">
                  <c:v>3.3298784263876677</c:v>
                </c:pt>
                <c:pt idx="136">
                  <c:v>3.331093273598408</c:v>
                </c:pt>
                <c:pt idx="137">
                  <c:v>3.3328355422811273</c:v>
                </c:pt>
                <c:pt idx="138">
                  <c:v>3.3337499628009404</c:v>
                </c:pt>
                <c:pt idx="139">
                  <c:v>3.387894788305466</c:v>
                </c:pt>
                <c:pt idx="140">
                  <c:v>3.4076719340535071</c:v>
                </c:pt>
                <c:pt idx="141">
                  <c:v>3.412314376692557</c:v>
                </c:pt>
                <c:pt idx="142">
                  <c:v>3.4134480623186985</c:v>
                </c:pt>
                <c:pt idx="143">
                  <c:v>3.4155933047103475</c:v>
                </c:pt>
                <c:pt idx="144">
                  <c:v>3.416962230103914</c:v>
                </c:pt>
                <c:pt idx="145">
                  <c:v>3.4172700745704097</c:v>
                </c:pt>
                <c:pt idx="146">
                  <c:v>3.470723663742143</c:v>
                </c:pt>
                <c:pt idx="147">
                  <c:v>3.4911920458229768</c:v>
                </c:pt>
                <c:pt idx="148">
                  <c:v>3.4948665297741273</c:v>
                </c:pt>
                <c:pt idx="149">
                  <c:v>3.4961110074046413</c:v>
                </c:pt>
                <c:pt idx="150">
                  <c:v>3.4976043805612598</c:v>
                </c:pt>
                <c:pt idx="151">
                  <c:v>3.4983214367197943</c:v>
                </c:pt>
                <c:pt idx="152">
                  <c:v>3.5060340790374296</c:v>
                </c:pt>
                <c:pt idx="153">
                  <c:v>3.5530784524624361</c:v>
                </c:pt>
                <c:pt idx="154">
                  <c:v>3.5774186828556971</c:v>
                </c:pt>
                <c:pt idx="155">
                  <c:v>3.5795237580604486</c:v>
                </c:pt>
                <c:pt idx="156">
                  <c:v>3.5799560502899967</c:v>
                </c:pt>
                <c:pt idx="157">
                  <c:v>3.5809843818057372</c:v>
                </c:pt>
                <c:pt idx="158">
                  <c:v>3.5820611254947479</c:v>
                </c:pt>
                <c:pt idx="159">
                  <c:v>3.6348571634424864</c:v>
                </c:pt>
                <c:pt idx="160">
                  <c:v>3.6376514001726044</c:v>
                </c:pt>
                <c:pt idx="161">
                  <c:v>3.6534457293130149</c:v>
                </c:pt>
                <c:pt idx="162">
                  <c:v>3.6615151842645641</c:v>
                </c:pt>
                <c:pt idx="163">
                  <c:v>3.6633688009458036</c:v>
                </c:pt>
                <c:pt idx="164">
                  <c:v>3.6666340732049156</c:v>
                </c:pt>
                <c:pt idx="165">
                  <c:v>3.6669344998958424</c:v>
                </c:pt>
                <c:pt idx="166">
                  <c:v>3.7090673295147525</c:v>
                </c:pt>
                <c:pt idx="167">
                  <c:v>3.721782210488576</c:v>
                </c:pt>
                <c:pt idx="168">
                  <c:v>3.730681940992111</c:v>
                </c:pt>
                <c:pt idx="169">
                  <c:v>3.7354371555171291</c:v>
                </c:pt>
                <c:pt idx="170">
                  <c:v>3.746031746031746</c:v>
                </c:pt>
                <c:pt idx="171">
                  <c:v>3.747685435354299</c:v>
                </c:pt>
                <c:pt idx="172">
                  <c:v>3.748988861925207</c:v>
                </c:pt>
                <c:pt idx="173">
                  <c:v>3.7501350913217335</c:v>
                </c:pt>
                <c:pt idx="174">
                  <c:v>3.7899460034983647</c:v>
                </c:pt>
                <c:pt idx="175">
                  <c:v>3.8048921070643749</c:v>
                </c:pt>
                <c:pt idx="176">
                  <c:v>3.8062644633486515</c:v>
                </c:pt>
                <c:pt idx="177">
                  <c:v>3.8240570625743007</c:v>
                </c:pt>
                <c:pt idx="178">
                  <c:v>3.8301288034347576</c:v>
                </c:pt>
                <c:pt idx="179">
                  <c:v>3.8302532511978105</c:v>
                </c:pt>
                <c:pt idx="180">
                  <c:v>3.8320388060589816</c:v>
                </c:pt>
                <c:pt idx="181">
                  <c:v>3.8331155497479936</c:v>
                </c:pt>
                <c:pt idx="182">
                  <c:v>3.8795345653661881</c:v>
                </c:pt>
                <c:pt idx="183">
                  <c:v>3.8857707810479889</c:v>
                </c:pt>
                <c:pt idx="184">
                  <c:v>3.8870276306783382</c:v>
                </c:pt>
                <c:pt idx="185">
                  <c:v>3.9040507746873256</c:v>
                </c:pt>
                <c:pt idx="186">
                  <c:v>3.9141179437299614</c:v>
                </c:pt>
                <c:pt idx="187">
                  <c:v>3.9155589178284518</c:v>
                </c:pt>
                <c:pt idx="188">
                  <c:v>3.9157784948339374</c:v>
                </c:pt>
                <c:pt idx="189">
                  <c:v>3.9160789215248646</c:v>
                </c:pt>
                <c:pt idx="190">
                  <c:v>3.916495550992471</c:v>
                </c:pt>
                <c:pt idx="191">
                  <c:v>3.9610182197451187</c:v>
                </c:pt>
                <c:pt idx="192">
                  <c:v>3.9727459398917304</c:v>
                </c:pt>
                <c:pt idx="193">
                  <c:v>3.9753593429158109</c:v>
                </c:pt>
                <c:pt idx="194">
                  <c:v>3.9883281098022252</c:v>
                </c:pt>
                <c:pt idx="195">
                  <c:v>3.9900008927774304</c:v>
                </c:pt>
                <c:pt idx="196">
                  <c:v>3.9971377014498173</c:v>
                </c:pt>
                <c:pt idx="197">
                  <c:v>3.998631074606434</c:v>
                </c:pt>
                <c:pt idx="198">
                  <c:v>3.9999999999999996</c:v>
                </c:pt>
                <c:pt idx="199">
                  <c:v>4.0043229222954713</c:v>
                </c:pt>
                <c:pt idx="200">
                  <c:v>4.0449789772171698</c:v>
                </c:pt>
                <c:pt idx="201">
                  <c:v>4.052163262365359</c:v>
                </c:pt>
                <c:pt idx="202">
                  <c:v>4.0568429972947415</c:v>
                </c:pt>
                <c:pt idx="203">
                  <c:v>4.0692067837858383</c:v>
                </c:pt>
                <c:pt idx="204">
                  <c:v>4.0725530458590011</c:v>
                </c:pt>
                <c:pt idx="205">
                  <c:v>4.0778126013184917</c:v>
                </c:pt>
                <c:pt idx="206">
                  <c:v>4.0793976728268317</c:v>
                </c:pt>
                <c:pt idx="207">
                  <c:v>4.0811832276880038</c:v>
                </c:pt>
                <c:pt idx="208">
                  <c:v>4.0824093086926769</c:v>
                </c:pt>
                <c:pt idx="209">
                  <c:v>4.1278078526538478</c:v>
                </c:pt>
                <c:pt idx="210">
                  <c:v>4.1315689406038487</c:v>
                </c:pt>
                <c:pt idx="211">
                  <c:v>4.1408037547667931</c:v>
                </c:pt>
                <c:pt idx="212">
                  <c:v>4.1551051989405714</c:v>
                </c:pt>
                <c:pt idx="213">
                  <c:v>4.1587953456536617</c:v>
                </c:pt>
                <c:pt idx="214">
                  <c:v>4.1598040275226058</c:v>
                </c:pt>
                <c:pt idx="215">
                  <c:v>4.1598383364297122</c:v>
                </c:pt>
                <c:pt idx="216">
                  <c:v>4.1608813272057628</c:v>
                </c:pt>
                <c:pt idx="217">
                  <c:v>4.1671333457781108</c:v>
                </c:pt>
                <c:pt idx="218">
                  <c:v>4.2101626413741409</c:v>
                </c:pt>
                <c:pt idx="219">
                  <c:v>4.2225481568397392</c:v>
                </c:pt>
                <c:pt idx="220">
                  <c:v>4.2236326302034728</c:v>
                </c:pt>
                <c:pt idx="221">
                  <c:v>4.2402790000325936</c:v>
                </c:pt>
                <c:pt idx="222">
                  <c:v>4.2410553170306766</c:v>
                </c:pt>
                <c:pt idx="223">
                  <c:v>4.2453978889729456</c:v>
                </c:pt>
                <c:pt idx="224">
                  <c:v>4.2454542749159305</c:v>
                </c:pt>
                <c:pt idx="225">
                  <c:v>4.2484239345797752</c:v>
                </c:pt>
                <c:pt idx="226">
                  <c:v>4.2491444216290208</c:v>
                </c:pt>
                <c:pt idx="227">
                  <c:v>4.2497962908640519</c:v>
                </c:pt>
                <c:pt idx="228">
                  <c:v>4.2782520984185322</c:v>
                </c:pt>
                <c:pt idx="229">
                  <c:v>4.2947355890843086</c:v>
                </c:pt>
                <c:pt idx="230">
                  <c:v>4.3025325119780975</c:v>
                </c:pt>
                <c:pt idx="231">
                  <c:v>4.3059874189237632</c:v>
                </c:pt>
                <c:pt idx="232">
                  <c:v>4.3196080550452107</c:v>
                </c:pt>
                <c:pt idx="233">
                  <c:v>4.3237182621166186</c:v>
                </c:pt>
                <c:pt idx="234">
                  <c:v>4.3242397575046443</c:v>
                </c:pt>
                <c:pt idx="235">
                  <c:v>4.3284176466927997</c:v>
                </c:pt>
                <c:pt idx="236">
                  <c:v>4.3304088109016243</c:v>
                </c:pt>
                <c:pt idx="237">
                  <c:v>4.3314043930060357</c:v>
                </c:pt>
                <c:pt idx="238">
                  <c:v>4.3340177960301158</c:v>
                </c:pt>
                <c:pt idx="239">
                  <c:v>4.3524622644907947</c:v>
                </c:pt>
                <c:pt idx="240">
                  <c:v>4.3788663994002821</c:v>
                </c:pt>
                <c:pt idx="241">
                  <c:v>4.3864103042747811</c:v>
                </c:pt>
                <c:pt idx="242">
                  <c:v>4.3905603666339319</c:v>
                </c:pt>
                <c:pt idx="243">
                  <c:v>4.4004867290288239</c:v>
                </c:pt>
                <c:pt idx="244">
                  <c:v>4.407068632941324</c:v>
                </c:pt>
                <c:pt idx="245">
                  <c:v>4.4079397672826834</c:v>
                </c:pt>
                <c:pt idx="246">
                  <c:v>4.4127635996219166</c:v>
                </c:pt>
                <c:pt idx="247">
                  <c:v>4.4140673380919786</c:v>
                </c:pt>
                <c:pt idx="248">
                  <c:v>4.4143677647829067</c:v>
                </c:pt>
                <c:pt idx="249">
                  <c:v>4.4202600958247782</c:v>
                </c:pt>
                <c:pt idx="250">
                  <c:v>4.4333409384744078</c:v>
                </c:pt>
                <c:pt idx="251">
                  <c:v>4.4633486522603567</c:v>
                </c:pt>
                <c:pt idx="252">
                  <c:v>4.4710347831497721</c:v>
                </c:pt>
                <c:pt idx="253">
                  <c:v>4.4746911769499045</c:v>
                </c:pt>
                <c:pt idx="254">
                  <c:v>4.4894234216616145</c:v>
                </c:pt>
                <c:pt idx="255">
                  <c:v>4.4900752908966455</c:v>
                </c:pt>
                <c:pt idx="256">
                  <c:v>4.494182067077344</c:v>
                </c:pt>
                <c:pt idx="257">
                  <c:v>4.4954265447078576</c:v>
                </c:pt>
                <c:pt idx="258">
                  <c:v>4.496422126812269</c:v>
                </c:pt>
                <c:pt idx="259">
                  <c:v>4.4969199178644761</c:v>
                </c:pt>
                <c:pt idx="260">
                  <c:v>4.5009022462821227</c:v>
                </c:pt>
                <c:pt idx="261">
                  <c:v>4.5229295003422303</c:v>
                </c:pt>
                <c:pt idx="262">
                  <c:v>4.5441118195900438</c:v>
                </c:pt>
                <c:pt idx="263">
                  <c:v>4.5536977282357167</c:v>
                </c:pt>
                <c:pt idx="264">
                  <c:v>4.55917342980998</c:v>
                </c:pt>
                <c:pt idx="265">
                  <c:v>4.5715589452755774</c:v>
                </c:pt>
                <c:pt idx="266">
                  <c:v>4.5739963693717822</c:v>
                </c:pt>
                <c:pt idx="267">
                  <c:v>4.5748242175346903</c:v>
                </c:pt>
                <c:pt idx="268">
                  <c:v>4.5794720709460472</c:v>
                </c:pt>
                <c:pt idx="269">
                  <c:v>4.5805488146350575</c:v>
                </c:pt>
                <c:pt idx="270">
                  <c:v>4.5813766627979655</c:v>
                </c:pt>
                <c:pt idx="271">
                  <c:v>4.5831622176591384</c:v>
                </c:pt>
                <c:pt idx="272">
                  <c:v>4.604413154721164</c:v>
                </c:pt>
                <c:pt idx="273">
                  <c:v>4.6298301288034347</c:v>
                </c:pt>
                <c:pt idx="274">
                  <c:v>4.6379192334017798</c:v>
                </c:pt>
                <c:pt idx="275">
                  <c:v>4.6399365971396662</c:v>
                </c:pt>
                <c:pt idx="276">
                  <c:v>4.6555197027476289</c:v>
                </c:pt>
                <c:pt idx="277">
                  <c:v>4.6570841889117052</c:v>
                </c:pt>
                <c:pt idx="278">
                  <c:v>4.6581271796877548</c:v>
                </c:pt>
                <c:pt idx="279">
                  <c:v>4.6636028812620189</c:v>
                </c:pt>
                <c:pt idx="280">
                  <c:v>4.6651732935100485</c:v>
                </c:pt>
                <c:pt idx="281">
                  <c:v>4.6654221890361525</c:v>
                </c:pt>
                <c:pt idx="282">
                  <c:v>4.6659496105081315</c:v>
                </c:pt>
                <c:pt idx="283">
                  <c:v>4.6883739121932146</c:v>
                </c:pt>
                <c:pt idx="284">
                  <c:v>4.7092474512770623</c:v>
                </c:pt>
                <c:pt idx="285">
                  <c:v>4.7203285420944567</c:v>
                </c:pt>
                <c:pt idx="286">
                  <c:v>4.725654906353058</c:v>
                </c:pt>
                <c:pt idx="287">
                  <c:v>4.7375248525145857</c:v>
                </c:pt>
                <c:pt idx="288">
                  <c:v>4.7383485781843069</c:v>
                </c:pt>
                <c:pt idx="289">
                  <c:v>4.7426094325478303</c:v>
                </c:pt>
                <c:pt idx="290">
                  <c:v>4.7480851341220944</c:v>
                </c:pt>
                <c:pt idx="291">
                  <c:v>4.7483043992284237</c:v>
                </c:pt>
                <c:pt idx="292">
                  <c:v>4.7492999813328352</c:v>
                </c:pt>
                <c:pt idx="293">
                  <c:v>4.7529089664613284</c:v>
                </c:pt>
                <c:pt idx="294">
                  <c:v>4.7712027876298935</c:v>
                </c:pt>
                <c:pt idx="295">
                  <c:v>4.7886531295155521</c:v>
                </c:pt>
                <c:pt idx="296">
                  <c:v>4.8048036836537866</c:v>
                </c:pt>
                <c:pt idx="297">
                  <c:v>4.8050722288266874</c:v>
                </c:pt>
                <c:pt idx="298">
                  <c:v>4.8207033669045982</c:v>
                </c:pt>
                <c:pt idx="299">
                  <c:v>4.8233725998775174</c:v>
                </c:pt>
                <c:pt idx="300">
                  <c:v>4.8268309377138952</c:v>
                </c:pt>
                <c:pt idx="301">
                  <c:v>4.8316547700531274</c:v>
                </c:pt>
                <c:pt idx="302">
                  <c:v>4.8323066392881575</c:v>
                </c:pt>
                <c:pt idx="303">
                  <c:v>4.8324310870512113</c:v>
                </c:pt>
                <c:pt idx="304">
                  <c:v>4.8341733557339301</c:v>
                </c:pt>
                <c:pt idx="305">
                  <c:v>4.8535575763501839</c:v>
                </c:pt>
                <c:pt idx="306">
                  <c:v>4.8796323457514426</c:v>
                </c:pt>
                <c:pt idx="307">
                  <c:v>4.8844779070651771</c:v>
                </c:pt>
                <c:pt idx="308">
                  <c:v>4.8915306747361216</c:v>
                </c:pt>
                <c:pt idx="309">
                  <c:v>4.905276314614766</c:v>
                </c:pt>
                <c:pt idx="310">
                  <c:v>4.9080953269864969</c:v>
                </c:pt>
                <c:pt idx="311">
                  <c:v>4.9090909090909092</c:v>
                </c:pt>
                <c:pt idx="312">
                  <c:v>4.9143177151390711</c:v>
                </c:pt>
                <c:pt idx="313">
                  <c:v>4.9150940321371532</c:v>
                </c:pt>
                <c:pt idx="314">
                  <c:v>4.9165281444542215</c:v>
                </c:pt>
                <c:pt idx="315">
                  <c:v>4.918548939082819</c:v>
                </c:pt>
                <c:pt idx="316">
                  <c:v>4.9381305240603517</c:v>
                </c:pt>
                <c:pt idx="317">
                  <c:v>4.9596167008898018</c:v>
                </c:pt>
                <c:pt idx="318">
                  <c:v>4.9712851601968637</c:v>
                </c:pt>
                <c:pt idx="319">
                  <c:v>4.9754571233010658</c:v>
                </c:pt>
                <c:pt idx="320">
                  <c:v>4.9885082315645377</c:v>
                </c:pt>
                <c:pt idx="321">
                  <c:v>4.9888472842935947</c:v>
                </c:pt>
                <c:pt idx="322">
                  <c:v>4.9894071249307386</c:v>
                </c:pt>
                <c:pt idx="323">
                  <c:v>4.99045011570679</c:v>
                </c:pt>
                <c:pt idx="324">
                  <c:v>4.999191089540167</c:v>
                </c:pt>
                <c:pt idx="325">
                  <c:v>4.999191089540167</c:v>
                </c:pt>
                <c:pt idx="326">
                  <c:v>4.9993155373032172</c:v>
                </c:pt>
                <c:pt idx="327">
                  <c:v>5</c:v>
                </c:pt>
                <c:pt idx="328">
                  <c:v>5.0222613343763243</c:v>
                </c:pt>
                <c:pt idx="329">
                  <c:v>5.0434944931864854</c:v>
                </c:pt>
                <c:pt idx="330">
                  <c:v>5.0485968514715953</c:v>
                </c:pt>
                <c:pt idx="331">
                  <c:v>5.055441478439425</c:v>
                </c:pt>
                <c:pt idx="332">
                  <c:v>5.0679139098030275</c:v>
                </c:pt>
                <c:pt idx="333">
                  <c:v>5.0731130607927319</c:v>
                </c:pt>
                <c:pt idx="334">
                  <c:v>5.0738893777908149</c:v>
                </c:pt>
                <c:pt idx="335">
                  <c:v>5.0814510609171792</c:v>
                </c:pt>
                <c:pt idx="336">
                  <c:v>5.0817248459958924</c:v>
                </c:pt>
                <c:pt idx="337">
                  <c:v>5.0851412076302704</c:v>
                </c:pt>
                <c:pt idx="338">
                  <c:v>5.1067435872363998</c:v>
                </c:pt>
                <c:pt idx="339">
                  <c:v>5.1281189720614773</c:v>
                </c:pt>
                <c:pt idx="340">
                  <c:v>5.130300082856011</c:v>
                </c:pt>
                <c:pt idx="341">
                  <c:v>5.1393192707361086</c:v>
                </c:pt>
                <c:pt idx="342">
                  <c:v>5.154652545120503</c:v>
                </c:pt>
                <c:pt idx="343">
                  <c:v>5.1588931260389161</c:v>
                </c:pt>
                <c:pt idx="344">
                  <c:v>5.1590631788828389</c:v>
                </c:pt>
                <c:pt idx="345">
                  <c:v>5.1601968645089791</c:v>
                </c:pt>
                <c:pt idx="346">
                  <c:v>5.1618917245200615</c:v>
                </c:pt>
                <c:pt idx="347">
                  <c:v>5.1697141553404382</c:v>
                </c:pt>
                <c:pt idx="348">
                  <c:v>5.1707914550235961</c:v>
                </c:pt>
                <c:pt idx="349">
                  <c:v>5.1875067545660851</c:v>
                </c:pt>
                <c:pt idx="350">
                  <c:v>5.210781917147421</c:v>
                </c:pt>
                <c:pt idx="351">
                  <c:v>5.2210814510609174</c:v>
                </c:pt>
                <c:pt idx="352">
                  <c:v>5.2239437496111014</c:v>
                </c:pt>
                <c:pt idx="353">
                  <c:v>5.2388774811772745</c:v>
                </c:pt>
                <c:pt idx="354">
                  <c:v>5.2403708543338929</c:v>
                </c:pt>
                <c:pt idx="355">
                  <c:v>5.2436361265930049</c:v>
                </c:pt>
                <c:pt idx="356">
                  <c:v>5.2447698122191468</c:v>
                </c:pt>
                <c:pt idx="357">
                  <c:v>5.2450016210958612</c:v>
                </c:pt>
                <c:pt idx="358">
                  <c:v>5.2511978097193701</c:v>
                </c:pt>
                <c:pt idx="359">
                  <c:v>5.2520689440607304</c:v>
                </c:pt>
                <c:pt idx="360">
                  <c:v>5.2732250637794786</c:v>
                </c:pt>
                <c:pt idx="361">
                  <c:v>5.2950034223134832</c:v>
                </c:pt>
                <c:pt idx="362">
                  <c:v>5.3011309931227792</c:v>
                </c:pt>
                <c:pt idx="363">
                  <c:v>5.3066066946970443</c:v>
                </c:pt>
                <c:pt idx="364">
                  <c:v>5.3197881768075224</c:v>
                </c:pt>
                <c:pt idx="365">
                  <c:v>5.3227552734739589</c:v>
                </c:pt>
                <c:pt idx="366">
                  <c:v>5.3258802950794752</c:v>
                </c:pt>
                <c:pt idx="367">
                  <c:v>5.3259909153132972</c:v>
                </c:pt>
                <c:pt idx="368">
                  <c:v>5.3307199303092521</c:v>
                </c:pt>
                <c:pt idx="369">
                  <c:v>5.3324621989919736</c:v>
                </c:pt>
                <c:pt idx="370">
                  <c:v>5.3361956318835171</c:v>
                </c:pt>
                <c:pt idx="371">
                  <c:v>5.3526423862531063</c:v>
                </c:pt>
                <c:pt idx="372">
                  <c:v>5.3774127310061592</c:v>
                </c:pt>
                <c:pt idx="373">
                  <c:v>5.3868458714454617</c:v>
                </c:pt>
                <c:pt idx="374">
                  <c:v>5.3908281998631082</c:v>
                </c:pt>
                <c:pt idx="375">
                  <c:v>5.3991938550460112</c:v>
                </c:pt>
                <c:pt idx="376">
                  <c:v>5.4073797523489517</c:v>
                </c:pt>
                <c:pt idx="377">
                  <c:v>5.4101176031360847</c:v>
                </c:pt>
                <c:pt idx="378">
                  <c:v>5.4133828753951967</c:v>
                </c:pt>
                <c:pt idx="379">
                  <c:v>5.4148169877122658</c:v>
                </c:pt>
                <c:pt idx="380">
                  <c:v>5.415468856947296</c:v>
                </c:pt>
                <c:pt idx="381">
                  <c:v>5.4188585769694608</c:v>
                </c:pt>
                <c:pt idx="382">
                  <c:v>5.4320480644915969</c:v>
                </c:pt>
                <c:pt idx="383">
                  <c:v>5.4618878725654918</c:v>
                </c:pt>
                <c:pt idx="384">
                  <c:v>5.4695740034549072</c:v>
                </c:pt>
                <c:pt idx="385">
                  <c:v>5.4732375085557834</c:v>
                </c:pt>
                <c:pt idx="386">
                  <c:v>5.4900426974348946</c:v>
                </c:pt>
                <c:pt idx="387">
                  <c:v>5.4901730712818999</c:v>
                </c:pt>
                <c:pt idx="388">
                  <c:v>5.4927805482220275</c:v>
                </c:pt>
                <c:pt idx="389">
                  <c:v>5.495737664115488</c:v>
                </c:pt>
                <c:pt idx="390">
                  <c:v>5.4969525113262279</c:v>
                </c:pt>
                <c:pt idx="391">
                  <c:v>5.4974799327982078</c:v>
                </c:pt>
                <c:pt idx="392">
                  <c:v>5.503080082135523</c:v>
                </c:pt>
                <c:pt idx="393">
                  <c:v>5.5230272807274856</c:v>
                </c:pt>
                <c:pt idx="394">
                  <c:v>5.5486148636478259</c:v>
                </c:pt>
                <c:pt idx="395">
                  <c:v>5.5522369485408491</c:v>
                </c:pt>
                <c:pt idx="396">
                  <c:v>5.5577126501151142</c:v>
                </c:pt>
                <c:pt idx="397">
                  <c:v>5.559566266796355</c:v>
                </c:pt>
                <c:pt idx="398">
                  <c:v>5.5701574264202609</c:v>
                </c:pt>
                <c:pt idx="399">
                  <c:v>5.5742642026009586</c:v>
                </c:pt>
                <c:pt idx="400">
                  <c:v>5.5770020533880906</c:v>
                </c:pt>
                <c:pt idx="401">
                  <c:v>5.5798643519382738</c:v>
                </c:pt>
                <c:pt idx="402">
                  <c:v>5.5809132687982785</c:v>
                </c:pt>
                <c:pt idx="403">
                  <c:v>5.583430050888313</c:v>
                </c:pt>
                <c:pt idx="404">
                  <c:v>5.5854893908281991</c:v>
                </c:pt>
                <c:pt idx="405">
                  <c:v>5.6030116358658457</c:v>
                </c:pt>
                <c:pt idx="406">
                  <c:v>5.6283693491085689</c:v>
                </c:pt>
                <c:pt idx="407">
                  <c:v>5.6337764328686211</c:v>
                </c:pt>
                <c:pt idx="408">
                  <c:v>5.6381870666309561</c:v>
                </c:pt>
                <c:pt idx="409">
                  <c:v>5.64443964119745</c:v>
                </c:pt>
                <c:pt idx="410">
                  <c:v>5.6540352187169445</c:v>
                </c:pt>
                <c:pt idx="411">
                  <c:v>5.6566735112936346</c:v>
                </c:pt>
                <c:pt idx="412">
                  <c:v>5.6594113620807667</c:v>
                </c:pt>
                <c:pt idx="413">
                  <c:v>5.6637421442349574</c:v>
                </c:pt>
                <c:pt idx="414">
                  <c:v>5.6639614093412867</c:v>
                </c:pt>
                <c:pt idx="415">
                  <c:v>5.6644888308132666</c:v>
                </c:pt>
                <c:pt idx="416">
                  <c:v>5.6680029985984826</c:v>
                </c:pt>
                <c:pt idx="417">
                  <c:v>5.6868894281625293</c:v>
                </c:pt>
                <c:pt idx="418">
                  <c:v>5.7056810403832996</c:v>
                </c:pt>
                <c:pt idx="419">
                  <c:v>5.7146551068522315</c:v>
                </c:pt>
                <c:pt idx="420">
                  <c:v>5.7189380020894127</c:v>
                </c:pt>
                <c:pt idx="421">
                  <c:v>5.7241941266581922</c:v>
                </c:pt>
                <c:pt idx="422">
                  <c:v>5.7378833805938525</c:v>
                </c:pt>
                <c:pt idx="423">
                  <c:v>5.7386596975919355</c:v>
                </c:pt>
                <c:pt idx="424">
                  <c:v>5.7411486528529645</c:v>
                </c:pt>
                <c:pt idx="425">
                  <c:v>5.7460969329552487</c:v>
                </c:pt>
                <c:pt idx="426">
                  <c:v>5.7485343570514535</c:v>
                </c:pt>
                <c:pt idx="427">
                  <c:v>5.7486155186360532</c:v>
                </c:pt>
                <c:pt idx="428">
                  <c:v>5.750357787318773</c:v>
                </c:pt>
                <c:pt idx="429">
                  <c:v>5.7715139070375212</c:v>
                </c:pt>
                <c:pt idx="430">
                  <c:v>5.7873842717677144</c:v>
                </c:pt>
                <c:pt idx="431">
                  <c:v>5.8015058179329237</c:v>
                </c:pt>
                <c:pt idx="432">
                  <c:v>5.8032913727940949</c:v>
                </c:pt>
                <c:pt idx="433">
                  <c:v>5.8042436687200549</c:v>
                </c:pt>
                <c:pt idx="434">
                  <c:v>5.8213226426778775</c:v>
                </c:pt>
                <c:pt idx="435">
                  <c:v>5.8224563283040203</c:v>
                </c:pt>
                <c:pt idx="436">
                  <c:v>5.8278756439353003</c:v>
                </c:pt>
                <c:pt idx="437">
                  <c:v>5.8306698806654182</c:v>
                </c:pt>
                <c:pt idx="438">
                  <c:v>5.8309703073563446</c:v>
                </c:pt>
                <c:pt idx="439">
                  <c:v>5.8344844751415597</c:v>
                </c:pt>
                <c:pt idx="440">
                  <c:v>5.8344844751415597</c:v>
                </c:pt>
                <c:pt idx="441">
                  <c:v>5.8541768521234649</c:v>
                </c:pt>
                <c:pt idx="442">
                  <c:v>5.8781656399726234</c:v>
                </c:pt>
                <c:pt idx="443">
                  <c:v>5.8832090493173395</c:v>
                </c:pt>
                <c:pt idx="444">
                  <c:v>5.8857273230989859</c:v>
                </c:pt>
                <c:pt idx="445">
                  <c:v>5.8868114845635642</c:v>
                </c:pt>
                <c:pt idx="446">
                  <c:v>5.9055441478439414</c:v>
                </c:pt>
                <c:pt idx="447">
                  <c:v>5.9076301293960443</c:v>
                </c:pt>
                <c:pt idx="448">
                  <c:v>5.9084064463941255</c:v>
                </c:pt>
                <c:pt idx="449">
                  <c:v>5.9136332524422874</c:v>
                </c:pt>
                <c:pt idx="450">
                  <c:v>5.9148006909813891</c:v>
                </c:pt>
                <c:pt idx="451">
                  <c:v>5.9171474202275016</c:v>
                </c:pt>
                <c:pt idx="452">
                  <c:v>5.9171474202275016</c:v>
                </c:pt>
                <c:pt idx="453">
                  <c:v>5.9383983572895271</c:v>
                </c:pt>
                <c:pt idx="454">
                  <c:v>5.9582151820344835</c:v>
                </c:pt>
                <c:pt idx="455">
                  <c:v>5.9696880805710366</c:v>
                </c:pt>
                <c:pt idx="456">
                  <c:v>5.973990417522244</c:v>
                </c:pt>
                <c:pt idx="457">
                  <c:v>5.9755754890305832</c:v>
                </c:pt>
                <c:pt idx="458">
                  <c:v>5.9849418206707741</c:v>
                </c:pt>
                <c:pt idx="459">
                  <c:v>5.9879534565366184</c:v>
                </c:pt>
                <c:pt idx="460">
                  <c:v>5.9910693914800692</c:v>
                </c:pt>
                <c:pt idx="461">
                  <c:v>5.9975880838303839</c:v>
                </c:pt>
                <c:pt idx="462">
                  <c:v>5.9992829438414654</c:v>
                </c:pt>
                <c:pt idx="463">
                  <c:v>5.9995833705323935</c:v>
                </c:pt>
                <c:pt idx="464">
                  <c:v>6.0013689253935674</c:v>
                </c:pt>
                <c:pt idx="465">
                  <c:v>6.0164271047227951</c:v>
                </c:pt>
                <c:pt idx="466">
                  <c:v>6.0208076659822041</c:v>
                </c:pt>
                <c:pt idx="467">
                  <c:v>6.043930060357166</c:v>
                </c:pt>
                <c:pt idx="468">
                  <c:v>6.0525169560077154</c:v>
                </c:pt>
                <c:pt idx="469">
                  <c:v>6.0540399595841068</c:v>
                </c:pt>
                <c:pt idx="470">
                  <c:v>6.0666450520551907</c:v>
                </c:pt>
                <c:pt idx="471">
                  <c:v>6.07242859809595</c:v>
                </c:pt>
                <c:pt idx="472">
                  <c:v>6.0734241802003615</c:v>
                </c:pt>
                <c:pt idx="473">
                  <c:v>6.0800461111711517</c:v>
                </c:pt>
                <c:pt idx="474">
                  <c:v>6.0821355236139629</c:v>
                </c:pt>
                <c:pt idx="475">
                  <c:v>6.0837782340862416</c:v>
                </c:pt>
                <c:pt idx="476">
                  <c:v>6.105282807541534</c:v>
                </c:pt>
                <c:pt idx="477">
                  <c:v>6.1266581923666097</c:v>
                </c:pt>
                <c:pt idx="478">
                  <c:v>6.1348717447280077</c:v>
                </c:pt>
                <c:pt idx="479">
                  <c:v>6.1397548379067901</c:v>
                </c:pt>
                <c:pt idx="480">
                  <c:v>6.1574264202600943</c:v>
                </c:pt>
                <c:pt idx="481">
                  <c:v>6.1575508680231472</c:v>
                </c:pt>
                <c:pt idx="482">
                  <c:v>6.1591555891782841</c:v>
                </c:pt>
                <c:pt idx="483">
                  <c:v>6.1605553925882459</c:v>
                </c:pt>
                <c:pt idx="484">
                  <c:v>6.1622502525993301</c:v>
                </c:pt>
                <c:pt idx="485">
                  <c:v>6.1657644203845443</c:v>
                </c:pt>
                <c:pt idx="486">
                  <c:v>6.1920097986238698</c:v>
                </c:pt>
                <c:pt idx="487">
                  <c:v>6.2093211374525543</c:v>
                </c:pt>
                <c:pt idx="488">
                  <c:v>6.2194446924381737</c:v>
                </c:pt>
                <c:pt idx="489">
                  <c:v>6.2224829699162356</c:v>
                </c:pt>
                <c:pt idx="490">
                  <c:v>6.2374759623219589</c:v>
                </c:pt>
                <c:pt idx="491">
                  <c:v>6.238910074639028</c:v>
                </c:pt>
                <c:pt idx="492">
                  <c:v>6.24217534689814</c:v>
                </c:pt>
                <c:pt idx="493">
                  <c:v>6.245181742858172</c:v>
                </c:pt>
                <c:pt idx="494">
                  <c:v>6.2468232003094952</c:v>
                </c:pt>
                <c:pt idx="495">
                  <c:v>6.2717642840846137</c:v>
                </c:pt>
                <c:pt idx="496">
                  <c:v>6.2952712555426604</c:v>
                </c:pt>
                <c:pt idx="497">
                  <c:v>6.303575502754148</c:v>
                </c:pt>
                <c:pt idx="498">
                  <c:v>6.3051459150021776</c:v>
                </c:pt>
                <c:pt idx="499">
                  <c:v>6.3162217659137578</c:v>
                </c:pt>
                <c:pt idx="500">
                  <c:v>6.3231908406446395</c:v>
                </c:pt>
                <c:pt idx="501">
                  <c:v>6.3245874210966617</c:v>
                </c:pt>
                <c:pt idx="502">
                  <c:v>6.3263020347209258</c:v>
                </c:pt>
                <c:pt idx="503">
                  <c:v>6.3327733183996004</c:v>
                </c:pt>
                <c:pt idx="504">
                  <c:v>6.3490759753593435</c:v>
                </c:pt>
                <c:pt idx="505">
                  <c:v>6.3760221910011179</c:v>
                </c:pt>
                <c:pt idx="506">
                  <c:v>6.3880577556142244</c:v>
                </c:pt>
                <c:pt idx="507">
                  <c:v>6.3910960330922828</c:v>
                </c:pt>
                <c:pt idx="508">
                  <c:v>6.3979249972981735</c:v>
                </c:pt>
                <c:pt idx="509">
                  <c:v>6.4059189726540851</c:v>
                </c:pt>
                <c:pt idx="510">
                  <c:v>6.4086568234412171</c:v>
                </c:pt>
                <c:pt idx="511">
                  <c:v>6.4154362634855451</c:v>
                </c:pt>
                <c:pt idx="512">
                  <c:v>6.4155666373325504</c:v>
                </c:pt>
                <c:pt idx="513">
                  <c:v>6.4307792067437584</c:v>
                </c:pt>
                <c:pt idx="514">
                  <c:v>6.4603755617057992</c:v>
                </c:pt>
                <c:pt idx="515">
                  <c:v>6.4688209229439106</c:v>
                </c:pt>
                <c:pt idx="516">
                  <c:v>6.4718469685507403</c:v>
                </c:pt>
                <c:pt idx="517">
                  <c:v>6.4885819177400288</c:v>
                </c:pt>
                <c:pt idx="518">
                  <c:v>6.4887063655030817</c:v>
                </c:pt>
                <c:pt idx="519">
                  <c:v>6.49131976852716</c:v>
                </c:pt>
                <c:pt idx="520">
                  <c:v>6.4955509924709105</c:v>
                </c:pt>
                <c:pt idx="521">
                  <c:v>6.4977910522058382</c:v>
                </c:pt>
                <c:pt idx="522">
                  <c:v>6.5215605749486638</c:v>
                </c:pt>
                <c:pt idx="523">
                  <c:v>6.5438956734752685</c:v>
                </c:pt>
                <c:pt idx="524">
                  <c:v>6.5545392321573042</c:v>
                </c:pt>
                <c:pt idx="525">
                  <c:v>6.5562003392554242</c:v>
                </c:pt>
                <c:pt idx="526">
                  <c:v>6.5687559075649427</c:v>
                </c:pt>
                <c:pt idx="527">
                  <c:v>6.5745320358301331</c:v>
                </c:pt>
                <c:pt idx="528">
                  <c:v>6.5772698866172661</c:v>
                </c:pt>
                <c:pt idx="529">
                  <c:v>6.5794287847675941</c:v>
                </c:pt>
                <c:pt idx="530">
                  <c:v>6.5819177400286231</c:v>
                </c:pt>
                <c:pt idx="531">
                  <c:v>6.6016101170105284</c:v>
                </c:pt>
                <c:pt idx="532">
                  <c:v>6.6326596779422884</c:v>
                </c:pt>
                <c:pt idx="533">
                  <c:v>6.63395655463093</c:v>
                </c:pt>
                <c:pt idx="534">
                  <c:v>6.6397204510248926</c:v>
                </c:pt>
                <c:pt idx="535">
                  <c:v>6.6447638603696104</c:v>
                </c:pt>
                <c:pt idx="536">
                  <c:v>6.6544707858876242</c:v>
                </c:pt>
                <c:pt idx="537">
                  <c:v>6.6552829712885906</c:v>
                </c:pt>
                <c:pt idx="538">
                  <c:v>6.664053263642586</c:v>
                </c:pt>
                <c:pt idx="539">
                  <c:v>6.6665422189036159</c:v>
                </c:pt>
                <c:pt idx="540">
                  <c:v>6.6873249953332081</c:v>
                </c:pt>
                <c:pt idx="541">
                  <c:v>6.7061493569653079</c:v>
                </c:pt>
                <c:pt idx="542">
                  <c:v>6.7133622328694189</c:v>
                </c:pt>
                <c:pt idx="543">
                  <c:v>6.7284844554919125</c:v>
                </c:pt>
                <c:pt idx="544">
                  <c:v>6.7371989178970697</c:v>
                </c:pt>
                <c:pt idx="545">
                  <c:v>6.7396363419932745</c:v>
                </c:pt>
                <c:pt idx="546">
                  <c:v>6.7467162087285297</c:v>
                </c:pt>
                <c:pt idx="547">
                  <c:v>6.7506689067264007</c:v>
                </c:pt>
                <c:pt idx="548">
                  <c:v>6.7700531273426554</c:v>
                </c:pt>
                <c:pt idx="549">
                  <c:v>6.788140783169422</c:v>
                </c:pt>
                <c:pt idx="550">
                  <c:v>6.8019741345149329</c:v>
                </c:pt>
                <c:pt idx="551">
                  <c:v>6.8043414491053094</c:v>
                </c:pt>
                <c:pt idx="552">
                  <c:v>6.8198618629830117</c:v>
                </c:pt>
                <c:pt idx="553">
                  <c:v>6.8231564537627429</c:v>
                </c:pt>
                <c:pt idx="554">
                  <c:v>6.8309377138945919</c:v>
                </c:pt>
                <c:pt idx="555">
                  <c:v>6.8330236954466921</c:v>
                </c:pt>
                <c:pt idx="556">
                  <c:v>6.8527160724285983</c:v>
                </c:pt>
                <c:pt idx="557">
                  <c:v>6.8767606902265932</c:v>
                </c:pt>
                <c:pt idx="558">
                  <c:v>6.8839655607190462</c:v>
                </c:pt>
                <c:pt idx="559">
                  <c:v>6.8843258042436686</c:v>
                </c:pt>
                <c:pt idx="560">
                  <c:v>6.8961898243212421</c:v>
                </c:pt>
                <c:pt idx="561">
                  <c:v>6.9119204582297629</c:v>
                </c:pt>
                <c:pt idx="562">
                  <c:v>6.9133470225872689</c:v>
                </c:pt>
                <c:pt idx="563">
                  <c:v>6.9156866405326385</c:v>
                </c:pt>
                <c:pt idx="564">
                  <c:v>6.9386661905187035</c:v>
                </c:pt>
                <c:pt idx="565">
                  <c:v>6.9567544023396186</c:v>
                </c:pt>
                <c:pt idx="566">
                  <c:v>6.9682035965403539</c:v>
                </c:pt>
                <c:pt idx="567">
                  <c:v>6.9687965535290086</c:v>
                </c:pt>
                <c:pt idx="568">
                  <c:v>6.9777729745307822</c:v>
                </c:pt>
                <c:pt idx="569">
                  <c:v>6.9832486761050463</c:v>
                </c:pt>
                <c:pt idx="570">
                  <c:v>6.9854101372527833</c:v>
                </c:pt>
                <c:pt idx="571">
                  <c:v>6.9899286203187643</c:v>
                </c:pt>
                <c:pt idx="572">
                  <c:v>6.9902162096871594</c:v>
                </c:pt>
                <c:pt idx="573">
                  <c:v>6.9978221641466005</c:v>
                </c:pt>
                <c:pt idx="574">
                  <c:v>7.0194171259771609</c:v>
                </c:pt>
                <c:pt idx="575">
                  <c:v>7.0519831406030491</c:v>
                </c:pt>
                <c:pt idx="576">
                  <c:v>7.052828075415345</c:v>
                </c:pt>
                <c:pt idx="577">
                  <c:v>7.0574588421773132</c:v>
                </c:pt>
                <c:pt idx="578">
                  <c:v>7.0674015634568965</c:v>
                </c:pt>
                <c:pt idx="579">
                  <c:v>7.0845491552289346</c:v>
                </c:pt>
                <c:pt idx="580">
                  <c:v>7.1037704966818458</c:v>
                </c:pt>
                <c:pt idx="581">
                  <c:v>7.1328618145866614</c:v>
                </c:pt>
                <c:pt idx="582">
                  <c:v>7.135491020501286</c:v>
                </c:pt>
                <c:pt idx="583">
                  <c:v>7.1383375161609264</c:v>
                </c:pt>
                <c:pt idx="584">
                  <c:v>7.1560214705140659</c:v>
                </c:pt>
                <c:pt idx="585">
                  <c:v>7.1643036406896767</c:v>
                </c:pt>
                <c:pt idx="586">
                  <c:v>7.1872906084513133</c:v>
                </c:pt>
                <c:pt idx="587">
                  <c:v>7.2197125256673527</c:v>
                </c:pt>
                <c:pt idx="588">
                  <c:v>7.2224503764544847</c:v>
                </c:pt>
                <c:pt idx="589">
                  <c:v>7.2279260780287462</c:v>
                </c:pt>
                <c:pt idx="590">
                  <c:v>7.2360151826270904</c:v>
                </c:pt>
                <c:pt idx="591">
                  <c:v>7.2416153319644083</c:v>
                </c:pt>
                <c:pt idx="592">
                  <c:v>7.2760546129183314</c:v>
                </c:pt>
                <c:pt idx="593">
                  <c:v>7.3021218343600278</c:v>
                </c:pt>
                <c:pt idx="594">
                  <c:v>7.3039340308334157</c:v>
                </c:pt>
                <c:pt idx="595">
                  <c:v>7.3094097324076799</c:v>
                </c:pt>
                <c:pt idx="596">
                  <c:v>7.3219653007171983</c:v>
                </c:pt>
                <c:pt idx="597">
                  <c:v>7.323318563348824</c:v>
                </c:pt>
                <c:pt idx="598">
                  <c:v>7.3495442919413536</c:v>
                </c:pt>
                <c:pt idx="599">
                  <c:v>7.3865969759193595</c:v>
                </c:pt>
                <c:pt idx="600">
                  <c:v>7.3878947883054673</c:v>
                </c:pt>
                <c:pt idx="601">
                  <c:v>7.3933704898797279</c:v>
                </c:pt>
                <c:pt idx="602">
                  <c:v>7.4045174537987677</c:v>
                </c:pt>
                <c:pt idx="603">
                  <c:v>7.4140999315537304</c:v>
                </c:pt>
                <c:pt idx="604">
                  <c:v>7.431535718145466</c:v>
                </c:pt>
                <c:pt idx="605">
                  <c:v>7.4707236637421435</c:v>
                </c:pt>
                <c:pt idx="606">
                  <c:v>7.4733239670016935</c:v>
                </c:pt>
                <c:pt idx="607">
                  <c:v>7.4761993653164094</c:v>
                </c:pt>
                <c:pt idx="608">
                  <c:v>7.4870696068803388</c:v>
                </c:pt>
                <c:pt idx="609">
                  <c:v>7.4921286789869956</c:v>
                </c:pt>
                <c:pt idx="610">
                  <c:v>7.5201556252026371</c:v>
                </c:pt>
                <c:pt idx="611">
                  <c:v>7.5530784524624339</c:v>
                </c:pt>
                <c:pt idx="612">
                  <c:v>7.5530784524624339</c:v>
                </c:pt>
                <c:pt idx="613">
                  <c:v>7.5585541540367007</c:v>
                </c:pt>
                <c:pt idx="614">
                  <c:v>7.5730197249704441</c:v>
                </c:pt>
                <c:pt idx="615">
                  <c:v>7.6001493373156599</c:v>
                </c:pt>
                <c:pt idx="616">
                  <c:v>7.6303901437371673</c:v>
                </c:pt>
                <c:pt idx="617">
                  <c:v>7.6376514001726026</c:v>
                </c:pt>
                <c:pt idx="618">
                  <c:v>7.6431271017468676</c:v>
                </c:pt>
                <c:pt idx="619">
                  <c:v>7.6556826700563834</c:v>
                </c:pt>
                <c:pt idx="620">
                  <c:v>7.6860994554057687</c:v>
                </c:pt>
                <c:pt idx="621">
                  <c:v>7.7120933751215803</c:v>
                </c:pt>
                <c:pt idx="622">
                  <c:v>7.7217822104885769</c:v>
                </c:pt>
                <c:pt idx="623">
                  <c:v>7.7272579120628411</c:v>
                </c:pt>
                <c:pt idx="624">
                  <c:v>7.7399041752224518</c:v>
                </c:pt>
                <c:pt idx="625">
                  <c:v>7.7686516084873389</c:v>
                </c:pt>
                <c:pt idx="626">
                  <c:v>7.8028747433264884</c:v>
                </c:pt>
                <c:pt idx="627">
                  <c:v>7.8062644633486507</c:v>
                </c:pt>
                <c:pt idx="628">
                  <c:v>7.8117401649229139</c:v>
                </c:pt>
                <c:pt idx="629">
                  <c:v>7.8261464750171097</c:v>
                </c:pt>
                <c:pt idx="630">
                  <c:v>7.8512037615689074</c:v>
                </c:pt>
                <c:pt idx="631">
                  <c:v>7.882924285388353</c:v>
                </c:pt>
                <c:pt idx="632">
                  <c:v>7.8870276306783396</c:v>
                </c:pt>
                <c:pt idx="633">
                  <c:v>7.8925033322526037</c:v>
                </c:pt>
                <c:pt idx="634">
                  <c:v>7.9067886254744586</c:v>
                </c:pt>
                <c:pt idx="635">
                  <c:v>7.9371538796590135</c:v>
                </c:pt>
                <c:pt idx="636">
                  <c:v>7.9686391637110345</c:v>
                </c:pt>
                <c:pt idx="637">
                  <c:v>7.9727459398917313</c:v>
                </c:pt>
                <c:pt idx="638">
                  <c:v>7.9782216414659937</c:v>
                </c:pt>
                <c:pt idx="639">
                  <c:v>7.9890485968514735</c:v>
                </c:pt>
                <c:pt idx="640">
                  <c:v>8.01095140314853</c:v>
                </c:pt>
                <c:pt idx="641">
                  <c:v>8.0198168247449537</c:v>
                </c:pt>
                <c:pt idx="642">
                  <c:v>8.0521632623653581</c:v>
                </c:pt>
                <c:pt idx="643">
                  <c:v>8.057638963939624</c:v>
                </c:pt>
                <c:pt idx="644">
                  <c:v>8.0694892604543522</c:v>
                </c:pt>
                <c:pt idx="645">
                  <c:v>8.1040383299110221</c:v>
                </c:pt>
                <c:pt idx="646">
                  <c:v>8.1315689406038469</c:v>
                </c:pt>
                <c:pt idx="647">
                  <c:v>8.1370446421781129</c:v>
                </c:pt>
                <c:pt idx="648">
                  <c:v>8.1587953456536617</c:v>
                </c:pt>
                <c:pt idx="649">
                  <c:v>8.1902806297056809</c:v>
                </c:pt>
                <c:pt idx="650">
                  <c:v>8.2225481568397338</c:v>
                </c:pt>
                <c:pt idx="651">
                  <c:v>8.2280238584140033</c:v>
                </c:pt>
                <c:pt idx="652">
                  <c:v>8.2400597349262643</c:v>
                </c:pt>
                <c:pt idx="653">
                  <c:v>8.2709227801630263</c:v>
                </c:pt>
                <c:pt idx="654">
                  <c:v>8.3025325119780984</c:v>
                </c:pt>
                <c:pt idx="655">
                  <c:v>8.308008213552359</c:v>
                </c:pt>
                <c:pt idx="656">
                  <c:v>8.3224145236465574</c:v>
                </c:pt>
                <c:pt idx="657">
                  <c:v>8.3531827515400412</c:v>
                </c:pt>
                <c:pt idx="658">
                  <c:v>8.3864103042747811</c:v>
                </c:pt>
                <c:pt idx="659">
                  <c:v>8.3918860058490452</c:v>
                </c:pt>
                <c:pt idx="660">
                  <c:v>8.4050774687325003</c:v>
                </c:pt>
                <c:pt idx="661">
                  <c:v>8.4336234151429217</c:v>
                </c:pt>
                <c:pt idx="662">
                  <c:v>8.4710347831497739</c:v>
                </c:pt>
                <c:pt idx="663">
                  <c:v>8.476510484724038</c:v>
                </c:pt>
                <c:pt idx="664">
                  <c:v>8.4910275868226055</c:v>
                </c:pt>
                <c:pt idx="665">
                  <c:v>8.522929500342233</c:v>
                </c:pt>
                <c:pt idx="666">
                  <c:v>8.5536977282357185</c:v>
                </c:pt>
                <c:pt idx="667">
                  <c:v>8.5591734298099809</c:v>
                </c:pt>
                <c:pt idx="668">
                  <c:v>8.5756005345327733</c:v>
                </c:pt>
                <c:pt idx="669">
                  <c:v>8.6041938896148338</c:v>
                </c:pt>
                <c:pt idx="670">
                  <c:v>8.637919233401778</c:v>
                </c:pt>
                <c:pt idx="671">
                  <c:v>8.6433949349760457</c:v>
                </c:pt>
                <c:pt idx="672">
                  <c:v>8.6579553232530664</c:v>
                </c:pt>
                <c:pt idx="673">
                  <c:v>8.6865486783351251</c:v>
                </c:pt>
                <c:pt idx="674">
                  <c:v>8.7203285420944567</c:v>
                </c:pt>
                <c:pt idx="675">
                  <c:v>8.7258042436687209</c:v>
                </c:pt>
                <c:pt idx="676">
                  <c:v>8.7420820110758495</c:v>
                </c:pt>
                <c:pt idx="677">
                  <c:v>8.769211623421068</c:v>
                </c:pt>
                <c:pt idx="678">
                  <c:v>8.8048036836537857</c:v>
                </c:pt>
                <c:pt idx="679">
                  <c:v>8.8102793852280499</c:v>
                </c:pt>
                <c:pt idx="680">
                  <c:v>8.8247449561617941</c:v>
                </c:pt>
                <c:pt idx="681">
                  <c:v>8.8551617415111767</c:v>
                </c:pt>
                <c:pt idx="682">
                  <c:v>8.8915306747361225</c:v>
                </c:pt>
                <c:pt idx="683">
                  <c:v>8.8970063763103848</c:v>
                </c:pt>
                <c:pt idx="684">
                  <c:v>8.9089664613278572</c:v>
                </c:pt>
                <c:pt idx="685">
                  <c:v>8.939734689221341</c:v>
                </c:pt>
                <c:pt idx="686">
                  <c:v>8.9712851601968637</c:v>
                </c:pt>
                <c:pt idx="687">
                  <c:v>8.9767608617711296</c:v>
                </c:pt>
                <c:pt idx="688">
                  <c:v>8.9913757700205323</c:v>
                </c:pt>
                <c:pt idx="689">
                  <c:v>9.0220894779416358</c:v>
                </c:pt>
                <c:pt idx="690">
                  <c:v>9.0485968514715953</c:v>
                </c:pt>
                <c:pt idx="691">
                  <c:v>9.0540725530458595</c:v>
                </c:pt>
                <c:pt idx="692">
                  <c:v>9.0698477885336217</c:v>
                </c:pt>
                <c:pt idx="693">
                  <c:v>9.1062161657644189</c:v>
                </c:pt>
                <c:pt idx="694">
                  <c:v>9.1303000828560101</c:v>
                </c:pt>
                <c:pt idx="695">
                  <c:v>9.1357757844302743</c:v>
                </c:pt>
                <c:pt idx="696">
                  <c:v>9.1544207362437877</c:v>
                </c:pt>
                <c:pt idx="697">
                  <c:v>9.1888791108503654</c:v>
                </c:pt>
                <c:pt idx="698">
                  <c:v>9.2210814510609183</c:v>
                </c:pt>
                <c:pt idx="699">
                  <c:v>9.2265571526351824</c:v>
                </c:pt>
                <c:pt idx="700">
                  <c:v>9.2403708543338947</c:v>
                </c:pt>
                <c:pt idx="701">
                  <c:v>9.2731006160164267</c:v>
                </c:pt>
                <c:pt idx="702">
                  <c:v>9.3011309931227792</c:v>
                </c:pt>
                <c:pt idx="703">
                  <c:v>9.3066066946970434</c:v>
                </c:pt>
                <c:pt idx="704">
                  <c:v>9.3230337994198358</c:v>
                </c:pt>
                <c:pt idx="705">
                  <c:v>9.3555099247091036</c:v>
                </c:pt>
                <c:pt idx="706">
                  <c:v>9.3868458714454626</c:v>
                </c:pt>
                <c:pt idx="707">
                  <c:v>9.3923215730197267</c:v>
                </c:pt>
                <c:pt idx="708">
                  <c:v>9.4053885881401289</c:v>
                </c:pt>
                <c:pt idx="709">
                  <c:v>9.4339819432221912</c:v>
                </c:pt>
                <c:pt idx="710">
                  <c:v>9.4695740034549072</c:v>
                </c:pt>
                <c:pt idx="711">
                  <c:v>9.4750497050291695</c:v>
                </c:pt>
                <c:pt idx="712">
                  <c:v>9.4895152759629138</c:v>
                </c:pt>
                <c:pt idx="713">
                  <c:v>9.5185548909323536</c:v>
                </c:pt>
                <c:pt idx="714">
                  <c:v>9.55223694854085</c:v>
                </c:pt>
                <c:pt idx="715">
                  <c:v>9.5577126501151159</c:v>
                </c:pt>
                <c:pt idx="716">
                  <c:v>9.5741397548379048</c:v>
                </c:pt>
                <c:pt idx="717">
                  <c:v>9.6045050090224642</c:v>
                </c:pt>
                <c:pt idx="718">
                  <c:v>9.638187066630957</c:v>
                </c:pt>
                <c:pt idx="719">
                  <c:v>9.6436627682052194</c:v>
                </c:pt>
                <c:pt idx="720">
                  <c:v>9.6582664426606915</c:v>
                </c:pt>
                <c:pt idx="721">
                  <c:v>9.687167954108407</c:v>
                </c:pt>
                <c:pt idx="722">
                  <c:v>9.7189380020894092</c:v>
                </c:pt>
                <c:pt idx="723">
                  <c:v>9.7244137036636769</c:v>
                </c:pt>
                <c:pt idx="724">
                  <c:v>9.7406212313809863</c:v>
                </c:pt>
                <c:pt idx="725">
                  <c:v>9.7695227428287001</c:v>
                </c:pt>
                <c:pt idx="726">
                  <c:v>9.8032913727940976</c:v>
                </c:pt>
                <c:pt idx="727">
                  <c:v>9.8087670743683599</c:v>
                </c:pt>
                <c:pt idx="728">
                  <c:v>9.8232841764669292</c:v>
                </c:pt>
                <c:pt idx="729">
                  <c:v>9.8536494306514832</c:v>
                </c:pt>
                <c:pt idx="730">
                  <c:v>9.8868114845635606</c:v>
                </c:pt>
                <c:pt idx="731">
                  <c:v>9.8922871861378301</c:v>
                </c:pt>
                <c:pt idx="732">
                  <c:v>9.9092342945570344</c:v>
                </c:pt>
                <c:pt idx="733">
                  <c:v>9.9382739095264743</c:v>
                </c:pt>
                <c:pt idx="734">
                  <c:v>9.9657768651608478</c:v>
                </c:pt>
                <c:pt idx="735">
                  <c:v>9.9755754890305877</c:v>
                </c:pt>
                <c:pt idx="736">
                  <c:v>9.9767282683093779</c:v>
                </c:pt>
                <c:pt idx="737">
                  <c:v>9.9898699520876111</c:v>
                </c:pt>
                <c:pt idx="738">
                  <c:v>10.016427104722801</c:v>
                </c:pt>
              </c:numCache>
            </c:numRef>
          </c:xVal>
          <c:yVal>
            <c:numRef>
              <c:f>'NSS - BBB+ only'!$G$7:$G$745</c:f>
              <c:numCache>
                <c:formatCode>0.00%</c:formatCode>
                <c:ptCount val="739"/>
                <c:pt idx="0">
                  <c:v>8.4536271365865789E-3</c:v>
                </c:pt>
                <c:pt idx="1">
                  <c:v>8.3571173794988237E-3</c:v>
                </c:pt>
                <c:pt idx="2">
                  <c:v>8.7925125439270828E-3</c:v>
                </c:pt>
                <c:pt idx="3">
                  <c:v>8.8314308975356078E-3</c:v>
                </c:pt>
                <c:pt idx="4">
                  <c:v>9.1890342144505255E-3</c:v>
                </c:pt>
                <c:pt idx="5">
                  <c:v>9.911143943051275E-3</c:v>
                </c:pt>
                <c:pt idx="6">
                  <c:v>1.0167954721118876E-2</c:v>
                </c:pt>
                <c:pt idx="7">
                  <c:v>9.51915261477892E-3</c:v>
                </c:pt>
                <c:pt idx="8">
                  <c:v>9.7837195301250773E-3</c:v>
                </c:pt>
                <c:pt idx="9">
                  <c:v>1.110423236009327E-2</c:v>
                </c:pt>
                <c:pt idx="10">
                  <c:v>1.6820374008196338E-2</c:v>
                </c:pt>
                <c:pt idx="11">
                  <c:v>9.6644996968986135E-3</c:v>
                </c:pt>
                <c:pt idx="12">
                  <c:v>9.8498537197272591E-3</c:v>
                </c:pt>
                <c:pt idx="13">
                  <c:v>1.1700052352564033E-2</c:v>
                </c:pt>
                <c:pt idx="14">
                  <c:v>1.0120836168502017E-2</c:v>
                </c:pt>
                <c:pt idx="15">
                  <c:v>9.9289593163157368E-3</c:v>
                </c:pt>
                <c:pt idx="16">
                  <c:v>1.0304498754320539E-2</c:v>
                </c:pt>
                <c:pt idx="17">
                  <c:v>1.2266820154999995E-2</c:v>
                </c:pt>
                <c:pt idx="18">
                  <c:v>9.9498870693332901E-3</c:v>
                </c:pt>
                <c:pt idx="19">
                  <c:v>3.8970829016510278E-3</c:v>
                </c:pt>
                <c:pt idx="20">
                  <c:v>1.2959068716442246E-2</c:v>
                </c:pt>
                <c:pt idx="21">
                  <c:v>1.0726762802245436E-2</c:v>
                </c:pt>
                <c:pt idx="22">
                  <c:v>1.0308505798047693E-2</c:v>
                </c:pt>
                <c:pt idx="23">
                  <c:v>7.2827586225486162E-3</c:v>
                </c:pt>
                <c:pt idx="24">
                  <c:v>1.2856032320355433E-2</c:v>
                </c:pt>
                <c:pt idx="25">
                  <c:v>1.0975033165111508E-2</c:v>
                </c:pt>
                <c:pt idx="26">
                  <c:v>1.0501690679849945E-2</c:v>
                </c:pt>
                <c:pt idx="27">
                  <c:v>1.1621869928981898E-2</c:v>
                </c:pt>
                <c:pt idx="28">
                  <c:v>1.5944259462385774E-2</c:v>
                </c:pt>
                <c:pt idx="29">
                  <c:v>1.0199432501904021E-2</c:v>
                </c:pt>
                <c:pt idx="30">
                  <c:v>1.1314006034706239E-2</c:v>
                </c:pt>
                <c:pt idx="31">
                  <c:v>1.328420356000666E-2</c:v>
                </c:pt>
                <c:pt idx="32">
                  <c:v>1.1095546681500012E-2</c:v>
                </c:pt>
                <c:pt idx="33">
                  <c:v>1.3050912478385943E-2</c:v>
                </c:pt>
                <c:pt idx="34">
                  <c:v>1.4511233493907139E-2</c:v>
                </c:pt>
                <c:pt idx="35">
                  <c:v>1.2196276620202822E-2</c:v>
                </c:pt>
                <c:pt idx="36">
                  <c:v>1.0298838893247095E-2</c:v>
                </c:pt>
                <c:pt idx="37">
                  <c:v>1.4988584909444906E-2</c:v>
                </c:pt>
                <c:pt idx="38">
                  <c:v>1.4190683938137626E-2</c:v>
                </c:pt>
                <c:pt idx="39">
                  <c:v>1.2673794900181817E-2</c:v>
                </c:pt>
                <c:pt idx="40">
                  <c:v>1.4496035309498915E-2</c:v>
                </c:pt>
                <c:pt idx="41">
                  <c:v>1.3831396400821902E-3</c:v>
                </c:pt>
                <c:pt idx="42">
                  <c:v>1.0475979182712536E-2</c:v>
                </c:pt>
                <c:pt idx="43">
                  <c:v>1.2835629471172167E-2</c:v>
                </c:pt>
                <c:pt idx="44">
                  <c:v>1.4122986489871703E-2</c:v>
                </c:pt>
                <c:pt idx="45">
                  <c:v>1.3045292338809496E-2</c:v>
                </c:pt>
                <c:pt idx="46">
                  <c:v>1.5606359300937201E-2</c:v>
                </c:pt>
                <c:pt idx="47">
                  <c:v>1.0285450208450115E-2</c:v>
                </c:pt>
                <c:pt idx="48">
                  <c:v>9.1018451905925234E-3</c:v>
                </c:pt>
                <c:pt idx="49">
                  <c:v>1.3288462193521677E-2</c:v>
                </c:pt>
                <c:pt idx="50">
                  <c:v>1.3507264386260869E-2</c:v>
                </c:pt>
                <c:pt idx="51">
                  <c:v>1.4656308981290491E-2</c:v>
                </c:pt>
                <c:pt idx="52">
                  <c:v>1.4228501761865268E-2</c:v>
                </c:pt>
                <c:pt idx="53">
                  <c:v>1.4072149562316297E-2</c:v>
                </c:pt>
                <c:pt idx="54">
                  <c:v>1.3821853023730797E-2</c:v>
                </c:pt>
                <c:pt idx="55">
                  <c:v>1.0607827555959699E-2</c:v>
                </c:pt>
                <c:pt idx="56">
                  <c:v>1.4335638604250014E-2</c:v>
                </c:pt>
                <c:pt idx="57">
                  <c:v>1.5133822644037936E-2</c:v>
                </c:pt>
                <c:pt idx="58">
                  <c:v>1.3377998899108649E-2</c:v>
                </c:pt>
                <c:pt idx="59">
                  <c:v>1.7709609825249269E-2</c:v>
                </c:pt>
                <c:pt idx="60">
                  <c:v>1.0628946437978156E-2</c:v>
                </c:pt>
                <c:pt idx="61">
                  <c:v>1.3917530951790196E-2</c:v>
                </c:pt>
                <c:pt idx="62">
                  <c:v>1.4588572784818161E-2</c:v>
                </c:pt>
                <c:pt idx="63">
                  <c:v>1.6170436146843447E-2</c:v>
                </c:pt>
                <c:pt idx="64">
                  <c:v>1.3287391778170071E-2</c:v>
                </c:pt>
                <c:pt idx="65">
                  <c:v>1.9399352036491936E-2</c:v>
                </c:pt>
                <c:pt idx="66">
                  <c:v>1.1026396795206285E-2</c:v>
                </c:pt>
                <c:pt idx="67">
                  <c:v>1.4652533111587042E-2</c:v>
                </c:pt>
                <c:pt idx="68">
                  <c:v>1.6689403877568523E-2</c:v>
                </c:pt>
                <c:pt idx="69">
                  <c:v>1.4620460821894768E-2</c:v>
                </c:pt>
                <c:pt idx="70">
                  <c:v>1.4207183237722827E-2</c:v>
                </c:pt>
                <c:pt idx="71">
                  <c:v>1.2746192444505873E-2</c:v>
                </c:pt>
                <c:pt idx="72">
                  <c:v>2.0919580334078706E-2</c:v>
                </c:pt>
                <c:pt idx="73">
                  <c:v>1.5835764790212401E-2</c:v>
                </c:pt>
                <c:pt idx="74">
                  <c:v>1.5775751633523783E-2</c:v>
                </c:pt>
                <c:pt idx="75">
                  <c:v>1.7795461220964804E-2</c:v>
                </c:pt>
                <c:pt idx="76">
                  <c:v>1.4782063893671371E-2</c:v>
                </c:pt>
                <c:pt idx="77">
                  <c:v>1.5626213671186214E-2</c:v>
                </c:pt>
                <c:pt idx="78">
                  <c:v>9.812646989436501E-3</c:v>
                </c:pt>
                <c:pt idx="79">
                  <c:v>1.3217962627362604E-2</c:v>
                </c:pt>
                <c:pt idx="80">
                  <c:v>1.5585395189157868E-2</c:v>
                </c:pt>
                <c:pt idx="81">
                  <c:v>1.5476555271056607E-2</c:v>
                </c:pt>
                <c:pt idx="82">
                  <c:v>1.2379016147397313E-2</c:v>
                </c:pt>
                <c:pt idx="83">
                  <c:v>1.9156105998521248E-2</c:v>
                </c:pt>
                <c:pt idx="84">
                  <c:v>1.5055219901075768E-2</c:v>
                </c:pt>
                <c:pt idx="85">
                  <c:v>1.4034147181695631E-2</c:v>
                </c:pt>
                <c:pt idx="86">
                  <c:v>1.5442073621999904E-2</c:v>
                </c:pt>
                <c:pt idx="87">
                  <c:v>1.4933981500303329E-2</c:v>
                </c:pt>
                <c:pt idx="88">
                  <c:v>1.4527774101133683E-2</c:v>
                </c:pt>
                <c:pt idx="89">
                  <c:v>1.9935504201804323E-2</c:v>
                </c:pt>
                <c:pt idx="90">
                  <c:v>1.4265658968480701E-2</c:v>
                </c:pt>
                <c:pt idx="91">
                  <c:v>1.551225681768841E-2</c:v>
                </c:pt>
                <c:pt idx="92">
                  <c:v>1.5482418551599975E-2</c:v>
                </c:pt>
                <c:pt idx="93">
                  <c:v>1.5073317567207287E-2</c:v>
                </c:pt>
                <c:pt idx="94">
                  <c:v>1.8521648397438948E-2</c:v>
                </c:pt>
                <c:pt idx="95">
                  <c:v>1.4520893219216116E-2</c:v>
                </c:pt>
                <c:pt idx="96">
                  <c:v>1.4199869802411436E-2</c:v>
                </c:pt>
                <c:pt idx="97">
                  <c:v>1.4307261073962319E-2</c:v>
                </c:pt>
                <c:pt idx="98">
                  <c:v>1.4431448189428547E-2</c:v>
                </c:pt>
                <c:pt idx="99">
                  <c:v>1.6382297770958204E-2</c:v>
                </c:pt>
                <c:pt idx="100">
                  <c:v>1.5488143379859915E-2</c:v>
                </c:pt>
                <c:pt idx="101">
                  <c:v>1.7786069262773901E-2</c:v>
                </c:pt>
                <c:pt idx="102">
                  <c:v>1.4547791841576936E-2</c:v>
                </c:pt>
                <c:pt idx="103">
                  <c:v>1.4086359407043218E-2</c:v>
                </c:pt>
                <c:pt idx="104">
                  <c:v>1.3847963059528633E-2</c:v>
                </c:pt>
                <c:pt idx="105">
                  <c:v>1.4312700332409056E-2</c:v>
                </c:pt>
                <c:pt idx="106">
                  <c:v>1.6662803335730541E-2</c:v>
                </c:pt>
                <c:pt idx="107">
                  <c:v>1.8225449562219841E-2</c:v>
                </c:pt>
                <c:pt idx="108">
                  <c:v>1.5512806366029292E-2</c:v>
                </c:pt>
                <c:pt idx="109">
                  <c:v>1.5122147391863244E-2</c:v>
                </c:pt>
                <c:pt idx="110">
                  <c:v>1.6549980512206474E-2</c:v>
                </c:pt>
                <c:pt idx="111">
                  <c:v>1.3269565700673877E-2</c:v>
                </c:pt>
                <c:pt idx="112">
                  <c:v>1.5414999385380932E-2</c:v>
                </c:pt>
                <c:pt idx="113">
                  <c:v>1.6313282622253754E-2</c:v>
                </c:pt>
                <c:pt idx="114">
                  <c:v>1.4980867615817784E-2</c:v>
                </c:pt>
                <c:pt idx="115">
                  <c:v>5.8946909404887608E-3</c:v>
                </c:pt>
                <c:pt idx="116">
                  <c:v>1.8247713532354833E-2</c:v>
                </c:pt>
                <c:pt idx="117">
                  <c:v>1.5991239499723787E-2</c:v>
                </c:pt>
                <c:pt idx="118">
                  <c:v>1.3171900423904101E-2</c:v>
                </c:pt>
                <c:pt idx="119">
                  <c:v>1.5835577180818249E-2</c:v>
                </c:pt>
                <c:pt idx="120">
                  <c:v>1.665270327352221E-2</c:v>
                </c:pt>
                <c:pt idx="121">
                  <c:v>1.4770819234968939E-2</c:v>
                </c:pt>
                <c:pt idx="122">
                  <c:v>1.8137239440133689E-2</c:v>
                </c:pt>
                <c:pt idx="123">
                  <c:v>8.4414990485854186E-3</c:v>
                </c:pt>
                <c:pt idx="124">
                  <c:v>1.6064129386595263E-2</c:v>
                </c:pt>
                <c:pt idx="125">
                  <c:v>1.2408467119921522E-2</c:v>
                </c:pt>
                <c:pt idx="126">
                  <c:v>1.6004839713304311E-2</c:v>
                </c:pt>
                <c:pt idx="127">
                  <c:v>1.5503827985182074E-2</c:v>
                </c:pt>
                <c:pt idx="128">
                  <c:v>1.5468527983044503E-2</c:v>
                </c:pt>
                <c:pt idx="129">
                  <c:v>1.725574054476035E-2</c:v>
                </c:pt>
                <c:pt idx="130">
                  <c:v>1.4855558469888411E-2</c:v>
                </c:pt>
                <c:pt idx="131">
                  <c:v>8.3090794339170469E-3</c:v>
                </c:pt>
                <c:pt idx="132">
                  <c:v>1.1747134948040279E-2</c:v>
                </c:pt>
                <c:pt idx="133">
                  <c:v>1.5541781483736828E-2</c:v>
                </c:pt>
                <c:pt idx="134">
                  <c:v>1.663393979720278E-2</c:v>
                </c:pt>
                <c:pt idx="135">
                  <c:v>1.4237992396247885E-2</c:v>
                </c:pt>
                <c:pt idx="136">
                  <c:v>1.5242145002724165E-2</c:v>
                </c:pt>
                <c:pt idx="137">
                  <c:v>1.1582525351102156E-2</c:v>
                </c:pt>
                <c:pt idx="138">
                  <c:v>1.5625822634040058E-2</c:v>
                </c:pt>
                <c:pt idx="139">
                  <c:v>1.2412952194500287E-2</c:v>
                </c:pt>
                <c:pt idx="140">
                  <c:v>1.5676013187130456E-2</c:v>
                </c:pt>
                <c:pt idx="141">
                  <c:v>1.7415130564531752E-2</c:v>
                </c:pt>
                <c:pt idx="142">
                  <c:v>1.3610816079973885E-2</c:v>
                </c:pt>
                <c:pt idx="143">
                  <c:v>1.4086851201243538E-2</c:v>
                </c:pt>
                <c:pt idx="144">
                  <c:v>1.4186839109561023E-2</c:v>
                </c:pt>
                <c:pt idx="145">
                  <c:v>1.7496937226412969E-2</c:v>
                </c:pt>
                <c:pt idx="146">
                  <c:v>1.307361454988012E-2</c:v>
                </c:pt>
                <c:pt idx="147">
                  <c:v>1.7660724637210575E-2</c:v>
                </c:pt>
                <c:pt idx="148">
                  <c:v>1.7879203566974387E-2</c:v>
                </c:pt>
                <c:pt idx="149">
                  <c:v>1.3368089995672466E-2</c:v>
                </c:pt>
                <c:pt idx="150">
                  <c:v>1.5781205592787683E-2</c:v>
                </c:pt>
                <c:pt idx="151">
                  <c:v>1.5455301441711821E-2</c:v>
                </c:pt>
                <c:pt idx="152">
                  <c:v>1.7363488593910924E-2</c:v>
                </c:pt>
                <c:pt idx="153">
                  <c:v>1.3576726913812169E-2</c:v>
                </c:pt>
                <c:pt idx="154">
                  <c:v>1.8777783465050178E-2</c:v>
                </c:pt>
                <c:pt idx="155">
                  <c:v>1.7043077246020191E-2</c:v>
                </c:pt>
                <c:pt idx="156">
                  <c:v>1.7333720708052561E-2</c:v>
                </c:pt>
                <c:pt idx="157">
                  <c:v>1.5968707146360207E-2</c:v>
                </c:pt>
                <c:pt idx="158">
                  <c:v>1.4034158619654595E-2</c:v>
                </c:pt>
                <c:pt idx="159">
                  <c:v>1.584654029271846E-2</c:v>
                </c:pt>
                <c:pt idx="160">
                  <c:v>1.3513960214605825E-2</c:v>
                </c:pt>
                <c:pt idx="161">
                  <c:v>1.7327203758210525E-2</c:v>
                </c:pt>
                <c:pt idx="162">
                  <c:v>1.7764513634753044E-2</c:v>
                </c:pt>
                <c:pt idx="163">
                  <c:v>1.9715229383601405E-2</c:v>
                </c:pt>
                <c:pt idx="164">
                  <c:v>1.2746808367351516E-2</c:v>
                </c:pt>
                <c:pt idx="165">
                  <c:v>1.6236202954798277E-2</c:v>
                </c:pt>
                <c:pt idx="166">
                  <c:v>1.5375010152028331E-2</c:v>
                </c:pt>
                <c:pt idx="167">
                  <c:v>1.3106237614131315E-2</c:v>
                </c:pt>
                <c:pt idx="168">
                  <c:v>1.3859466903297748E-2</c:v>
                </c:pt>
                <c:pt idx="169">
                  <c:v>1.7666012295368402E-2</c:v>
                </c:pt>
                <c:pt idx="170">
                  <c:v>2.025170634595232E-2</c:v>
                </c:pt>
                <c:pt idx="171">
                  <c:v>1.5741274811834051E-2</c:v>
                </c:pt>
                <c:pt idx="172">
                  <c:v>1.286160950660026E-2</c:v>
                </c:pt>
                <c:pt idx="173">
                  <c:v>1.6715444757271249E-2</c:v>
                </c:pt>
                <c:pt idx="174">
                  <c:v>1.4959481714861467E-2</c:v>
                </c:pt>
                <c:pt idx="175">
                  <c:v>1.3252044259273479E-2</c:v>
                </c:pt>
                <c:pt idx="176">
                  <c:v>1.3909318338610723E-2</c:v>
                </c:pt>
                <c:pt idx="177">
                  <c:v>1.652146864752627E-2</c:v>
                </c:pt>
                <c:pt idx="178">
                  <c:v>1.7760253757325154E-2</c:v>
                </c:pt>
                <c:pt idx="179">
                  <c:v>1.9077364003929797E-2</c:v>
                </c:pt>
                <c:pt idx="180">
                  <c:v>1.5998308075040067E-2</c:v>
                </c:pt>
                <c:pt idx="181">
                  <c:v>1.3859960688838789E-2</c:v>
                </c:pt>
                <c:pt idx="182">
                  <c:v>1.3762316950614716E-2</c:v>
                </c:pt>
                <c:pt idx="183">
                  <c:v>1.3535958003729373E-2</c:v>
                </c:pt>
                <c:pt idx="184">
                  <c:v>1.4517856703195395E-2</c:v>
                </c:pt>
                <c:pt idx="185">
                  <c:v>1.8292707942499965E-2</c:v>
                </c:pt>
                <c:pt idx="186">
                  <c:v>1.575255146802336E-2</c:v>
                </c:pt>
                <c:pt idx="187">
                  <c:v>1.8694876283553392E-2</c:v>
                </c:pt>
                <c:pt idx="188">
                  <c:v>1.2484738738372431E-2</c:v>
                </c:pt>
                <c:pt idx="189">
                  <c:v>1.8697863130829422E-2</c:v>
                </c:pt>
                <c:pt idx="190">
                  <c:v>1.8235018837826824E-2</c:v>
                </c:pt>
                <c:pt idx="191">
                  <c:v>1.267980817474206E-2</c:v>
                </c:pt>
                <c:pt idx="192">
                  <c:v>1.4658975229985039E-2</c:v>
                </c:pt>
                <c:pt idx="193">
                  <c:v>1.2643111223254743E-2</c:v>
                </c:pt>
                <c:pt idx="194">
                  <c:v>1.6129342111451006E-2</c:v>
                </c:pt>
                <c:pt idx="195">
                  <c:v>1.9252995052130472E-2</c:v>
                </c:pt>
                <c:pt idx="196">
                  <c:v>1.8795630386649154E-2</c:v>
                </c:pt>
                <c:pt idx="197">
                  <c:v>1.9084581425719199E-2</c:v>
                </c:pt>
                <c:pt idx="198">
                  <c:v>1.3798640412254308E-2</c:v>
                </c:pt>
                <c:pt idx="199">
                  <c:v>1.7650598488700337E-2</c:v>
                </c:pt>
                <c:pt idx="200">
                  <c:v>1.3632319713614074E-2</c:v>
                </c:pt>
                <c:pt idx="201">
                  <c:v>1.4774639608542542E-2</c:v>
                </c:pt>
                <c:pt idx="202">
                  <c:v>1.1851937847358109E-2</c:v>
                </c:pt>
                <c:pt idx="203">
                  <c:v>1.5414379062657526E-2</c:v>
                </c:pt>
                <c:pt idx="204">
                  <c:v>1.965291484080002E-2</c:v>
                </c:pt>
                <c:pt idx="205">
                  <c:v>1.7505411344371124E-2</c:v>
                </c:pt>
                <c:pt idx="206">
                  <c:v>1.8752367695128259E-2</c:v>
                </c:pt>
                <c:pt idx="207">
                  <c:v>1.950265858827761E-2</c:v>
                </c:pt>
                <c:pt idx="208">
                  <c:v>1.5264080719948735E-2</c:v>
                </c:pt>
                <c:pt idx="209">
                  <c:v>1.4064995183595677E-2</c:v>
                </c:pt>
                <c:pt idx="210">
                  <c:v>1.4247911629032392E-2</c:v>
                </c:pt>
                <c:pt idx="211">
                  <c:v>1.2578231068201978E-2</c:v>
                </c:pt>
                <c:pt idx="212">
                  <c:v>2.015705862978261E-2</c:v>
                </c:pt>
                <c:pt idx="213">
                  <c:v>1.4160075774247285E-2</c:v>
                </c:pt>
                <c:pt idx="214">
                  <c:v>1.8514042745489841E-2</c:v>
                </c:pt>
                <c:pt idx="215">
                  <c:v>1.8364998116947504E-2</c:v>
                </c:pt>
                <c:pt idx="216">
                  <c:v>1.5990589894569501E-2</c:v>
                </c:pt>
                <c:pt idx="217">
                  <c:v>2.013734681050347E-2</c:v>
                </c:pt>
                <c:pt idx="218">
                  <c:v>1.4595785757208803E-2</c:v>
                </c:pt>
                <c:pt idx="219">
                  <c:v>1.4751571108579286E-2</c:v>
                </c:pt>
                <c:pt idx="220">
                  <c:v>1.3196454951943522E-2</c:v>
                </c:pt>
                <c:pt idx="221">
                  <c:v>1.3235370420855713E-2</c:v>
                </c:pt>
                <c:pt idx="222">
                  <c:v>2.2743322841909087E-2</c:v>
                </c:pt>
                <c:pt idx="223">
                  <c:v>1.4759619356768785E-2</c:v>
                </c:pt>
                <c:pt idx="224">
                  <c:v>1.2516636365247174E-2</c:v>
                </c:pt>
                <c:pt idx="225">
                  <c:v>1.7559079338902793E-2</c:v>
                </c:pt>
                <c:pt idx="226">
                  <c:v>1.7514963200884671E-2</c:v>
                </c:pt>
                <c:pt idx="227">
                  <c:v>2.1030063950181522E-2</c:v>
                </c:pt>
                <c:pt idx="228">
                  <c:v>1.6280172291019298E-2</c:v>
                </c:pt>
                <c:pt idx="229">
                  <c:v>1.4205627540882728E-2</c:v>
                </c:pt>
                <c:pt idx="230">
                  <c:v>1.4465671115112648E-2</c:v>
                </c:pt>
                <c:pt idx="231">
                  <c:v>1.3827484363964859E-2</c:v>
                </c:pt>
                <c:pt idx="232">
                  <c:v>1.4328303771059319E-2</c:v>
                </c:pt>
                <c:pt idx="233">
                  <c:v>2.3310142988250342E-2</c:v>
                </c:pt>
                <c:pt idx="234">
                  <c:v>1.4109526076304502E-2</c:v>
                </c:pt>
                <c:pt idx="235">
                  <c:v>1.86761941252797E-2</c:v>
                </c:pt>
                <c:pt idx="236">
                  <c:v>1.7919309076416139E-2</c:v>
                </c:pt>
                <c:pt idx="237">
                  <c:v>1.3008338731584745E-2</c:v>
                </c:pt>
                <c:pt idx="238">
                  <c:v>1.9902030849281015E-2</c:v>
                </c:pt>
                <c:pt idx="239">
                  <c:v>1.6638306910672765E-2</c:v>
                </c:pt>
                <c:pt idx="240">
                  <c:v>1.3583004072505084E-2</c:v>
                </c:pt>
                <c:pt idx="241">
                  <c:v>1.4723978080861656E-2</c:v>
                </c:pt>
                <c:pt idx="242">
                  <c:v>1.3471844554224677E-2</c:v>
                </c:pt>
                <c:pt idx="243">
                  <c:v>1.4054877403259445E-2</c:v>
                </c:pt>
                <c:pt idx="244">
                  <c:v>1.4789484112391213E-2</c:v>
                </c:pt>
                <c:pt idx="245">
                  <c:v>2.1183123365434774E-2</c:v>
                </c:pt>
                <c:pt idx="246">
                  <c:v>1.7492612039768037E-2</c:v>
                </c:pt>
                <c:pt idx="247">
                  <c:v>1.6112523927332031E-2</c:v>
                </c:pt>
                <c:pt idx="248">
                  <c:v>1.9548393987698955E-2</c:v>
                </c:pt>
                <c:pt idx="249">
                  <c:v>1.873510017134223E-2</c:v>
                </c:pt>
                <c:pt idx="250">
                  <c:v>1.5771605471708937E-2</c:v>
                </c:pt>
                <c:pt idx="251">
                  <c:v>1.4484727469692326E-2</c:v>
                </c:pt>
                <c:pt idx="252">
                  <c:v>1.5867719429190841E-2</c:v>
                </c:pt>
                <c:pt idx="253">
                  <c:v>1.3103104710294413E-2</c:v>
                </c:pt>
                <c:pt idx="254">
                  <c:v>1.535352404754407E-2</c:v>
                </c:pt>
                <c:pt idx="255">
                  <c:v>1.3500222859448468E-2</c:v>
                </c:pt>
                <c:pt idx="256">
                  <c:v>2.0350760854100008E-2</c:v>
                </c:pt>
                <c:pt idx="257">
                  <c:v>1.7079973253123569E-2</c:v>
                </c:pt>
                <c:pt idx="258">
                  <c:v>1.4524031349143927E-2</c:v>
                </c:pt>
                <c:pt idx="259">
                  <c:v>2.1085884529735911E-2</c:v>
                </c:pt>
                <c:pt idx="260">
                  <c:v>1.900587178266086E-2</c:v>
                </c:pt>
                <c:pt idx="261">
                  <c:v>1.4690024354294761E-2</c:v>
                </c:pt>
                <c:pt idx="262">
                  <c:v>1.5055373774138292E-2</c:v>
                </c:pt>
                <c:pt idx="263">
                  <c:v>1.6425625390795371E-2</c:v>
                </c:pt>
                <c:pt idx="264">
                  <c:v>1.4207624344104542E-2</c:v>
                </c:pt>
                <c:pt idx="265">
                  <c:v>1.3201685854219349E-2</c:v>
                </c:pt>
                <c:pt idx="266">
                  <c:v>1.4907678372218194E-2</c:v>
                </c:pt>
                <c:pt idx="267">
                  <c:v>2.0988490052863584E-2</c:v>
                </c:pt>
                <c:pt idx="268">
                  <c:v>2.1788239475016784E-2</c:v>
                </c:pt>
                <c:pt idx="269">
                  <c:v>1.4983501716593963E-2</c:v>
                </c:pt>
                <c:pt idx="270">
                  <c:v>1.7622742483461528E-2</c:v>
                </c:pt>
                <c:pt idx="271">
                  <c:v>1.9141938232391961E-2</c:v>
                </c:pt>
                <c:pt idx="272">
                  <c:v>1.380336083925549E-2</c:v>
                </c:pt>
                <c:pt idx="273">
                  <c:v>1.428297295658636E-2</c:v>
                </c:pt>
                <c:pt idx="274">
                  <c:v>1.7187208158705222E-2</c:v>
                </c:pt>
                <c:pt idx="275">
                  <c:v>1.4859311887683935E-2</c:v>
                </c:pt>
                <c:pt idx="276">
                  <c:v>1.5053493732742644E-2</c:v>
                </c:pt>
                <c:pt idx="277">
                  <c:v>2.0974204598762033E-2</c:v>
                </c:pt>
                <c:pt idx="278">
                  <c:v>1.4262057723722531E-2</c:v>
                </c:pt>
                <c:pt idx="279">
                  <c:v>1.9109076863622738E-2</c:v>
                </c:pt>
                <c:pt idx="280">
                  <c:v>1.7148077203549206E-2</c:v>
                </c:pt>
                <c:pt idx="281">
                  <c:v>2.2231157324094367E-2</c:v>
                </c:pt>
                <c:pt idx="282">
                  <c:v>1.5310904291257555E-2</c:v>
                </c:pt>
                <c:pt idx="283">
                  <c:v>1.4561046448909078E-2</c:v>
                </c:pt>
                <c:pt idx="284">
                  <c:v>1.4137967075921387E-2</c:v>
                </c:pt>
                <c:pt idx="285">
                  <c:v>1.7206142108244477E-2</c:v>
                </c:pt>
                <c:pt idx="286">
                  <c:v>1.481425179095212E-2</c:v>
                </c:pt>
                <c:pt idx="287">
                  <c:v>2.0729505325809486E-2</c:v>
                </c:pt>
                <c:pt idx="288">
                  <c:v>1.5524069217799157E-2</c:v>
                </c:pt>
                <c:pt idx="289">
                  <c:v>1.5198286611550909E-2</c:v>
                </c:pt>
                <c:pt idx="290">
                  <c:v>2.3439675602604858E-2</c:v>
                </c:pt>
                <c:pt idx="291">
                  <c:v>1.5555860780355518E-2</c:v>
                </c:pt>
                <c:pt idx="292">
                  <c:v>1.7935745907923389E-2</c:v>
                </c:pt>
                <c:pt idx="293">
                  <c:v>1.7549178594411619E-2</c:v>
                </c:pt>
                <c:pt idx="294">
                  <c:v>1.52022847756731E-2</c:v>
                </c:pt>
                <c:pt idx="295">
                  <c:v>1.3715506793384373E-2</c:v>
                </c:pt>
                <c:pt idx="296">
                  <c:v>1.7263443230167395E-2</c:v>
                </c:pt>
                <c:pt idx="297">
                  <c:v>1.4864635258796235E-2</c:v>
                </c:pt>
                <c:pt idx="298">
                  <c:v>1.6101541501763132E-2</c:v>
                </c:pt>
                <c:pt idx="299">
                  <c:v>1.5718299641170601E-2</c:v>
                </c:pt>
                <c:pt idx="300">
                  <c:v>1.9848069613550116E-2</c:v>
                </c:pt>
                <c:pt idx="301">
                  <c:v>1.8259816720629488E-2</c:v>
                </c:pt>
                <c:pt idx="302">
                  <c:v>2.2246714383411397E-2</c:v>
                </c:pt>
                <c:pt idx="303">
                  <c:v>1.6388829157972074E-2</c:v>
                </c:pt>
                <c:pt idx="304">
                  <c:v>1.757322455338111E-2</c:v>
                </c:pt>
                <c:pt idx="305">
                  <c:v>1.5800978706645555E-2</c:v>
                </c:pt>
                <c:pt idx="306">
                  <c:v>1.4535207301172502E-2</c:v>
                </c:pt>
                <c:pt idx="307">
                  <c:v>1.429073529170872E-2</c:v>
                </c:pt>
                <c:pt idx="308">
                  <c:v>1.7054453615795339E-2</c:v>
                </c:pt>
                <c:pt idx="309">
                  <c:v>1.5648465275443061E-2</c:v>
                </c:pt>
                <c:pt idx="310">
                  <c:v>1.8107707468454567E-2</c:v>
                </c:pt>
                <c:pt idx="311">
                  <c:v>1.5528322986575516E-2</c:v>
                </c:pt>
                <c:pt idx="312">
                  <c:v>1.7682044983779555E-2</c:v>
                </c:pt>
                <c:pt idx="313">
                  <c:v>1.4860634046532364E-2</c:v>
                </c:pt>
                <c:pt idx="314">
                  <c:v>1.7565504282531109E-2</c:v>
                </c:pt>
                <c:pt idx="315">
                  <c:v>2.1477755956042274E-2</c:v>
                </c:pt>
                <c:pt idx="316">
                  <c:v>1.5341826235833838E-2</c:v>
                </c:pt>
                <c:pt idx="317">
                  <c:v>1.5210779437323683E-2</c:v>
                </c:pt>
                <c:pt idx="318">
                  <c:v>1.8092815419822151E-2</c:v>
                </c:pt>
                <c:pt idx="319">
                  <c:v>1.4424753137966271E-2</c:v>
                </c:pt>
                <c:pt idx="320">
                  <c:v>1.5740709565938579E-2</c:v>
                </c:pt>
                <c:pt idx="321">
                  <c:v>1.9703807949838871E-2</c:v>
                </c:pt>
                <c:pt idx="322">
                  <c:v>1.5209271253920985E-2</c:v>
                </c:pt>
                <c:pt idx="323">
                  <c:v>1.7043193718238078E-2</c:v>
                </c:pt>
                <c:pt idx="324">
                  <c:v>1.736941286370277E-2</c:v>
                </c:pt>
                <c:pt idx="325">
                  <c:v>2.2060909265054742E-2</c:v>
                </c:pt>
                <c:pt idx="326">
                  <c:v>1.2161607501549624E-2</c:v>
                </c:pt>
                <c:pt idx="328">
                  <c:v>1.4652916914834193E-2</c:v>
                </c:pt>
                <c:pt idx="329">
                  <c:v>1.5410238951857756E-2</c:v>
                </c:pt>
                <c:pt idx="330">
                  <c:v>1.8534604586052508E-2</c:v>
                </c:pt>
                <c:pt idx="331">
                  <c:v>1.4059361024153011E-2</c:v>
                </c:pt>
                <c:pt idx="332">
                  <c:v>1.5433018472984932E-2</c:v>
                </c:pt>
                <c:pt idx="333">
                  <c:v>1.7075300858727355E-2</c:v>
                </c:pt>
                <c:pt idx="334">
                  <c:v>1.6072210764550923E-2</c:v>
                </c:pt>
                <c:pt idx="335">
                  <c:v>2.1970218738725324E-2</c:v>
                </c:pt>
                <c:pt idx="336">
                  <c:v>1.4053569566788587E-2</c:v>
                </c:pt>
                <c:pt idx="337">
                  <c:v>1.8388052192632138E-2</c:v>
                </c:pt>
                <c:pt idx="338">
                  <c:v>1.5501069786787202E-2</c:v>
                </c:pt>
                <c:pt idx="339">
                  <c:v>1.6654087390078995E-2</c:v>
                </c:pt>
                <c:pt idx="340">
                  <c:v>1.846501222712834E-2</c:v>
                </c:pt>
                <c:pt idx="341">
                  <c:v>1.4100428551760295E-2</c:v>
                </c:pt>
                <c:pt idx="342">
                  <c:v>1.7557145377974696E-2</c:v>
                </c:pt>
                <c:pt idx="343">
                  <c:v>1.5779476726427343E-2</c:v>
                </c:pt>
                <c:pt idx="344">
                  <c:v>1.7968312121565262E-2</c:v>
                </c:pt>
                <c:pt idx="345">
                  <c:v>1.4500395070891382E-2</c:v>
                </c:pt>
                <c:pt idx="346">
                  <c:v>2.1528122238892514E-2</c:v>
                </c:pt>
                <c:pt idx="347">
                  <c:v>1.6135115237223378E-2</c:v>
                </c:pt>
                <c:pt idx="348">
                  <c:v>1.6467139102631645E-2</c:v>
                </c:pt>
                <c:pt idx="349">
                  <c:v>1.6031855748337737E-2</c:v>
                </c:pt>
                <c:pt idx="350">
                  <c:v>1.7464023172310217E-2</c:v>
                </c:pt>
                <c:pt idx="351">
                  <c:v>1.8213379636217043E-2</c:v>
                </c:pt>
                <c:pt idx="352">
                  <c:v>1.4189173916020694E-2</c:v>
                </c:pt>
                <c:pt idx="353">
                  <c:v>1.5294522461904882E-2</c:v>
                </c:pt>
                <c:pt idx="354">
                  <c:v>1.7195455782082866E-2</c:v>
                </c:pt>
                <c:pt idx="355">
                  <c:v>1.6394478285285646E-2</c:v>
                </c:pt>
                <c:pt idx="356">
                  <c:v>1.1812545519041182E-2</c:v>
                </c:pt>
                <c:pt idx="357">
                  <c:v>1.6078976564473591E-2</c:v>
                </c:pt>
                <c:pt idx="358">
                  <c:v>2.0565771489761579E-2</c:v>
                </c:pt>
                <c:pt idx="359">
                  <c:v>1.5966140516926589E-2</c:v>
                </c:pt>
                <c:pt idx="360">
                  <c:v>1.5727722087641009E-2</c:v>
                </c:pt>
                <c:pt idx="361">
                  <c:v>1.8679728764792972E-2</c:v>
                </c:pt>
                <c:pt idx="362">
                  <c:v>1.682590516488747E-2</c:v>
                </c:pt>
                <c:pt idx="363">
                  <c:v>1.4868881788461005E-2</c:v>
                </c:pt>
                <c:pt idx="364">
                  <c:v>1.715006921078286E-2</c:v>
                </c:pt>
                <c:pt idx="365">
                  <c:v>1.5700307674593576E-2</c:v>
                </c:pt>
                <c:pt idx="366">
                  <c:v>1.6239444913888894E-2</c:v>
                </c:pt>
                <c:pt idx="367">
                  <c:v>1.6841402723318213E-2</c:v>
                </c:pt>
                <c:pt idx="368">
                  <c:v>1.3126543048671321E-2</c:v>
                </c:pt>
                <c:pt idx="369">
                  <c:v>1.9197808595517535E-2</c:v>
                </c:pt>
                <c:pt idx="370">
                  <c:v>1.6222530574430124E-2</c:v>
                </c:pt>
                <c:pt idx="371">
                  <c:v>1.6053976084590312E-2</c:v>
                </c:pt>
                <c:pt idx="372">
                  <c:v>1.9099626721061067E-2</c:v>
                </c:pt>
                <c:pt idx="373">
                  <c:v>1.6422835968361704E-2</c:v>
                </c:pt>
                <c:pt idx="374">
                  <c:v>1.5684443610907917E-2</c:v>
                </c:pt>
                <c:pt idx="375">
                  <c:v>1.6560897221343185E-2</c:v>
                </c:pt>
                <c:pt idx="376">
                  <c:v>1.6833873243505292E-2</c:v>
                </c:pt>
                <c:pt idx="377">
                  <c:v>1.7502312479136434E-2</c:v>
                </c:pt>
                <c:pt idx="378">
                  <c:v>1.6735781207472454E-2</c:v>
                </c:pt>
                <c:pt idx="379">
                  <c:v>1.8197496999324797E-2</c:v>
                </c:pt>
                <c:pt idx="380">
                  <c:v>1.5123350365476225E-2</c:v>
                </c:pt>
                <c:pt idx="381">
                  <c:v>1.4765106288124472E-2</c:v>
                </c:pt>
                <c:pt idx="382">
                  <c:v>1.5561102834827683E-2</c:v>
                </c:pt>
                <c:pt idx="383">
                  <c:v>1.947144435839248E-2</c:v>
                </c:pt>
                <c:pt idx="384">
                  <c:v>1.7249911711423319E-2</c:v>
                </c:pt>
                <c:pt idx="385">
                  <c:v>1.5966392039896138E-2</c:v>
                </c:pt>
                <c:pt idx="386">
                  <c:v>1.7405264170534982E-2</c:v>
                </c:pt>
                <c:pt idx="387">
                  <c:v>1.6546936768176548E-2</c:v>
                </c:pt>
                <c:pt idx="388">
                  <c:v>1.563821084971424E-2</c:v>
                </c:pt>
                <c:pt idx="389">
                  <c:v>1.5561614829860198E-2</c:v>
                </c:pt>
                <c:pt idx="390">
                  <c:v>1.3681090872619048E-2</c:v>
                </c:pt>
                <c:pt idx="391">
                  <c:v>1.7969890246536131E-2</c:v>
                </c:pt>
                <c:pt idx="392">
                  <c:v>1.1590706345642181E-2</c:v>
                </c:pt>
                <c:pt idx="393">
                  <c:v>1.5860103590361604E-2</c:v>
                </c:pt>
                <c:pt idx="394">
                  <c:v>1.9322867311593567E-2</c:v>
                </c:pt>
                <c:pt idx="395">
                  <c:v>1.8113073374782702E-2</c:v>
                </c:pt>
                <c:pt idx="396">
                  <c:v>1.5524974819615813E-2</c:v>
                </c:pt>
                <c:pt idx="397">
                  <c:v>1.6678310062447351E-2</c:v>
                </c:pt>
                <c:pt idx="398">
                  <c:v>1.5596183022493661E-2</c:v>
                </c:pt>
                <c:pt idx="399">
                  <c:v>1.8454417798160178E-2</c:v>
                </c:pt>
                <c:pt idx="400">
                  <c:v>1.1605248690043488E-2</c:v>
                </c:pt>
                <c:pt idx="401">
                  <c:v>1.6158449453566433E-2</c:v>
                </c:pt>
                <c:pt idx="402">
                  <c:v>1.4753949076190534E-2</c:v>
                </c:pt>
                <c:pt idx="403">
                  <c:v>1.8588268665762585E-2</c:v>
                </c:pt>
                <c:pt idx="404">
                  <c:v>1.325929035244618E-2</c:v>
                </c:pt>
                <c:pt idx="405">
                  <c:v>1.5300286959860767E-2</c:v>
                </c:pt>
                <c:pt idx="406">
                  <c:v>2.0670062670319053E-2</c:v>
                </c:pt>
                <c:pt idx="407">
                  <c:v>1.6138870636631525E-2</c:v>
                </c:pt>
                <c:pt idx="408">
                  <c:v>1.8360096887916871E-2</c:v>
                </c:pt>
                <c:pt idx="409">
                  <c:v>1.5561041508087037E-2</c:v>
                </c:pt>
                <c:pt idx="410">
                  <c:v>1.5837616036973545E-2</c:v>
                </c:pt>
                <c:pt idx="411">
                  <c:v>1.8407699757487385E-2</c:v>
                </c:pt>
                <c:pt idx="412">
                  <c:v>1.3078976958649988E-2</c:v>
                </c:pt>
                <c:pt idx="413">
                  <c:v>1.5712216738636337E-2</c:v>
                </c:pt>
                <c:pt idx="414">
                  <c:v>1.3640904813545835E-2</c:v>
                </c:pt>
                <c:pt idx="415">
                  <c:v>1.8458058665087436E-2</c:v>
                </c:pt>
                <c:pt idx="416">
                  <c:v>1.5866105637477437E-2</c:v>
                </c:pt>
                <c:pt idx="417">
                  <c:v>1.5532207466826769E-2</c:v>
                </c:pt>
                <c:pt idx="418">
                  <c:v>2.149332098063771E-2</c:v>
                </c:pt>
                <c:pt idx="419">
                  <c:v>1.6502118217587305E-2</c:v>
                </c:pt>
                <c:pt idx="420">
                  <c:v>1.8419538223311219E-2</c:v>
                </c:pt>
                <c:pt idx="421">
                  <c:v>1.6203661282127843E-2</c:v>
                </c:pt>
                <c:pt idx="422">
                  <c:v>1.3463700112571449E-2</c:v>
                </c:pt>
                <c:pt idx="423">
                  <c:v>1.6646146109959702E-2</c:v>
                </c:pt>
                <c:pt idx="424">
                  <c:v>1.8415178756165565E-2</c:v>
                </c:pt>
                <c:pt idx="425">
                  <c:v>1.6246947710714228E-2</c:v>
                </c:pt>
                <c:pt idx="426">
                  <c:v>1.1368326476719108E-2</c:v>
                </c:pt>
                <c:pt idx="427">
                  <c:v>1.951144368146859E-2</c:v>
                </c:pt>
                <c:pt idx="428">
                  <c:v>1.5898559903866044E-2</c:v>
                </c:pt>
                <c:pt idx="429">
                  <c:v>1.6952951385022955E-2</c:v>
                </c:pt>
                <c:pt idx="430">
                  <c:v>2.1448658248250051E-2</c:v>
                </c:pt>
                <c:pt idx="431">
                  <c:v>1.7070686671324397E-2</c:v>
                </c:pt>
                <c:pt idx="432">
                  <c:v>1.871482440034461E-2</c:v>
                </c:pt>
                <c:pt idx="433">
                  <c:v>1.5241602624159863E-2</c:v>
                </c:pt>
                <c:pt idx="434">
                  <c:v>1.7441095541467725E-2</c:v>
                </c:pt>
                <c:pt idx="435">
                  <c:v>1.1241609840304322E-2</c:v>
                </c:pt>
                <c:pt idx="436">
                  <c:v>1.8055114697351892E-2</c:v>
                </c:pt>
                <c:pt idx="437">
                  <c:v>1.5963810944565188E-2</c:v>
                </c:pt>
                <c:pt idx="438">
                  <c:v>1.9675911978455446E-2</c:v>
                </c:pt>
                <c:pt idx="439">
                  <c:v>1.3206233961723783E-2</c:v>
                </c:pt>
                <c:pt idx="440">
                  <c:v>1.6868728351566463E-2</c:v>
                </c:pt>
                <c:pt idx="441">
                  <c:v>1.7431804342052441E-2</c:v>
                </c:pt>
                <c:pt idx="442">
                  <c:v>2.0984204175012618E-2</c:v>
                </c:pt>
                <c:pt idx="443">
                  <c:v>1.7308674370353331E-2</c:v>
                </c:pt>
                <c:pt idx="444">
                  <c:v>1.4179731381802688E-2</c:v>
                </c:pt>
                <c:pt idx="445">
                  <c:v>2.000978629114801E-2</c:v>
                </c:pt>
                <c:pt idx="446">
                  <c:v>1.8425986719309364E-2</c:v>
                </c:pt>
                <c:pt idx="447">
                  <c:v>1.8994813424529161E-2</c:v>
                </c:pt>
                <c:pt idx="448">
                  <c:v>1.3631594004727285E-2</c:v>
                </c:pt>
                <c:pt idx="449">
                  <c:v>1.8995282605046588E-2</c:v>
                </c:pt>
                <c:pt idx="450">
                  <c:v>1.5664055545238101E-2</c:v>
                </c:pt>
                <c:pt idx="451">
                  <c:v>1.7077810185443215E-2</c:v>
                </c:pt>
                <c:pt idx="452">
                  <c:v>1.5249721825330805E-2</c:v>
                </c:pt>
                <c:pt idx="453">
                  <c:v>1.8514648184587264E-2</c:v>
                </c:pt>
                <c:pt idx="454">
                  <c:v>1.9505838483567222E-2</c:v>
                </c:pt>
                <c:pt idx="455">
                  <c:v>1.4974537078493199E-2</c:v>
                </c:pt>
                <c:pt idx="456">
                  <c:v>1.7164256100506876E-2</c:v>
                </c:pt>
                <c:pt idx="457">
                  <c:v>1.78397467276546E-2</c:v>
                </c:pt>
                <c:pt idx="458">
                  <c:v>1.9596191150112668E-2</c:v>
                </c:pt>
                <c:pt idx="459">
                  <c:v>1.8251688103534787E-2</c:v>
                </c:pt>
                <c:pt idx="460">
                  <c:v>1.8421119250857133E-2</c:v>
                </c:pt>
                <c:pt idx="461">
                  <c:v>1.5977288951498209E-2</c:v>
                </c:pt>
                <c:pt idx="462">
                  <c:v>1.596527160952382E-2</c:v>
                </c:pt>
                <c:pt idx="463">
                  <c:v>1.9763077684927525E-2</c:v>
                </c:pt>
                <c:pt idx="464">
                  <c:v>1.1479097678917477E-2</c:v>
                </c:pt>
                <c:pt idx="465">
                  <c:v>1.7746431926236195E-2</c:v>
                </c:pt>
                <c:pt idx="466">
                  <c:v>1.8613545072765903E-2</c:v>
                </c:pt>
                <c:pt idx="467">
                  <c:v>1.9152283469710377E-2</c:v>
                </c:pt>
                <c:pt idx="468">
                  <c:v>1.5724166076123362E-2</c:v>
                </c:pt>
                <c:pt idx="469">
                  <c:v>1.5995377010009616E-2</c:v>
                </c:pt>
                <c:pt idx="470">
                  <c:v>1.9467734426988632E-2</c:v>
                </c:pt>
                <c:pt idx="471">
                  <c:v>1.8485488730422842E-2</c:v>
                </c:pt>
                <c:pt idx="472">
                  <c:v>1.7982510754454617E-2</c:v>
                </c:pt>
                <c:pt idx="473">
                  <c:v>1.6884526393421043E-2</c:v>
                </c:pt>
                <c:pt idx="474">
                  <c:v>2.0184527935589759E-2</c:v>
                </c:pt>
                <c:pt idx="475">
                  <c:v>1.243338496949615E-2</c:v>
                </c:pt>
                <c:pt idx="476">
                  <c:v>1.9181254101122001E-2</c:v>
                </c:pt>
                <c:pt idx="477">
                  <c:v>1.9773735893693776E-2</c:v>
                </c:pt>
                <c:pt idx="478">
                  <c:v>1.6140922108445577E-2</c:v>
                </c:pt>
                <c:pt idx="479">
                  <c:v>1.547138913368159E-2</c:v>
                </c:pt>
                <c:pt idx="480">
                  <c:v>1.9163882925667418E-2</c:v>
                </c:pt>
                <c:pt idx="481">
                  <c:v>1.8618547317227323E-2</c:v>
                </c:pt>
                <c:pt idx="482">
                  <c:v>1.7992218206295794E-2</c:v>
                </c:pt>
                <c:pt idx="483">
                  <c:v>1.8004824128528718E-2</c:v>
                </c:pt>
                <c:pt idx="484">
                  <c:v>1.27776816740855E-2</c:v>
                </c:pt>
                <c:pt idx="485">
                  <c:v>1.6479501973863525E-2</c:v>
                </c:pt>
                <c:pt idx="486">
                  <c:v>1.8790873910876114E-2</c:v>
                </c:pt>
                <c:pt idx="487">
                  <c:v>2.0695909866581784E-2</c:v>
                </c:pt>
                <c:pt idx="488">
                  <c:v>1.5934626286111756E-2</c:v>
                </c:pt>
                <c:pt idx="489">
                  <c:v>1.7179944449448304E-2</c:v>
                </c:pt>
                <c:pt idx="490">
                  <c:v>1.7909472350491725E-2</c:v>
                </c:pt>
                <c:pt idx="491">
                  <c:v>1.8606263071570164E-2</c:v>
                </c:pt>
                <c:pt idx="492">
                  <c:v>2.0741925247636364E-2</c:v>
                </c:pt>
                <c:pt idx="493">
                  <c:v>1.6486593967105258E-2</c:v>
                </c:pt>
                <c:pt idx="494">
                  <c:v>1.0837067417690161E-2</c:v>
                </c:pt>
                <c:pt idx="495">
                  <c:v>1.9483419772163866E-2</c:v>
                </c:pt>
                <c:pt idx="496">
                  <c:v>2.0566660247242921E-2</c:v>
                </c:pt>
                <c:pt idx="497">
                  <c:v>1.5295014683500006E-2</c:v>
                </c:pt>
                <c:pt idx="498">
                  <c:v>1.8711984798949449E-2</c:v>
                </c:pt>
                <c:pt idx="499">
                  <c:v>1.9750517622278495E-2</c:v>
                </c:pt>
                <c:pt idx="500">
                  <c:v>1.7382760386692817E-2</c:v>
                </c:pt>
                <c:pt idx="501">
                  <c:v>1.6090714198611127E-2</c:v>
                </c:pt>
                <c:pt idx="502">
                  <c:v>2.1770723236818227E-2</c:v>
                </c:pt>
                <c:pt idx="503">
                  <c:v>1.3758850984132818E-2</c:v>
                </c:pt>
                <c:pt idx="504">
                  <c:v>2.020474099933707E-2</c:v>
                </c:pt>
                <c:pt idx="505">
                  <c:v>2.0524108393046525E-2</c:v>
                </c:pt>
                <c:pt idx="506">
                  <c:v>1.5803802987625851E-2</c:v>
                </c:pt>
                <c:pt idx="507">
                  <c:v>1.8927261280059698E-2</c:v>
                </c:pt>
                <c:pt idx="508">
                  <c:v>1.9898790247488401E-2</c:v>
                </c:pt>
                <c:pt idx="509">
                  <c:v>1.7997579684817671E-2</c:v>
                </c:pt>
                <c:pt idx="510">
                  <c:v>2.1189210054619063E-2</c:v>
                </c:pt>
                <c:pt idx="511">
                  <c:v>1.8403587258347964E-2</c:v>
                </c:pt>
                <c:pt idx="512">
                  <c:v>1.6197866234523798E-2</c:v>
                </c:pt>
                <c:pt idx="513">
                  <c:v>2.0171876252638356E-2</c:v>
                </c:pt>
                <c:pt idx="514">
                  <c:v>2.0097001344359603E-2</c:v>
                </c:pt>
                <c:pt idx="515">
                  <c:v>1.6317282704977478E-2</c:v>
                </c:pt>
                <c:pt idx="516">
                  <c:v>1.9327697737886146E-2</c:v>
                </c:pt>
                <c:pt idx="517">
                  <c:v>1.8893066602696372E-2</c:v>
                </c:pt>
                <c:pt idx="518">
                  <c:v>1.8948183087610697E-2</c:v>
                </c:pt>
                <c:pt idx="519">
                  <c:v>1.8544127411227237E-2</c:v>
                </c:pt>
                <c:pt idx="520">
                  <c:v>1.5635237284999968E-2</c:v>
                </c:pt>
                <c:pt idx="521">
                  <c:v>1.7180129843423181E-2</c:v>
                </c:pt>
                <c:pt idx="522">
                  <c:v>1.9856555606186661E-2</c:v>
                </c:pt>
                <c:pt idx="523">
                  <c:v>2.1128205002475271E-2</c:v>
                </c:pt>
                <c:pt idx="524">
                  <c:v>1.5887546319240217E-2</c:v>
                </c:pt>
                <c:pt idx="525">
                  <c:v>1.9555441351861033E-2</c:v>
                </c:pt>
                <c:pt idx="526">
                  <c:v>1.8133828344071734E-2</c:v>
                </c:pt>
                <c:pt idx="527">
                  <c:v>1.9044413722352448E-2</c:v>
                </c:pt>
                <c:pt idx="528">
                  <c:v>2.1405779142695668E-2</c:v>
                </c:pt>
                <c:pt idx="529">
                  <c:v>1.5957956444318192E-2</c:v>
                </c:pt>
                <c:pt idx="530">
                  <c:v>1.7494163488416103E-2</c:v>
                </c:pt>
                <c:pt idx="531">
                  <c:v>1.8519233914816167E-2</c:v>
                </c:pt>
                <c:pt idx="532">
                  <c:v>1.950501192065518E-2</c:v>
                </c:pt>
                <c:pt idx="533">
                  <c:v>1.5886805614688009E-2</c:v>
                </c:pt>
                <c:pt idx="534">
                  <c:v>2.1163644762220345E-2</c:v>
                </c:pt>
                <c:pt idx="535">
                  <c:v>2.2198025182666767E-2</c:v>
                </c:pt>
                <c:pt idx="536">
                  <c:v>1.7926539216326226E-2</c:v>
                </c:pt>
                <c:pt idx="537">
                  <c:v>1.9016382877518858E-2</c:v>
                </c:pt>
                <c:pt idx="538">
                  <c:v>1.5833911504545453E-2</c:v>
                </c:pt>
                <c:pt idx="539">
                  <c:v>1.8923843115014015E-2</c:v>
                </c:pt>
                <c:pt idx="540">
                  <c:v>1.7679267133040823E-2</c:v>
                </c:pt>
                <c:pt idx="541">
                  <c:v>1.9381646152357542E-2</c:v>
                </c:pt>
                <c:pt idx="542">
                  <c:v>1.5949635086904675E-2</c:v>
                </c:pt>
                <c:pt idx="543">
                  <c:v>2.0272325598053885E-2</c:v>
                </c:pt>
                <c:pt idx="544">
                  <c:v>1.846378078767635E-2</c:v>
                </c:pt>
                <c:pt idx="545">
                  <c:v>1.9870221635227125E-2</c:v>
                </c:pt>
                <c:pt idx="546">
                  <c:v>1.6460500489285754E-2</c:v>
                </c:pt>
                <c:pt idx="547">
                  <c:v>1.8236971684807708E-2</c:v>
                </c:pt>
                <c:pt idx="548">
                  <c:v>1.827885030983125E-2</c:v>
                </c:pt>
                <c:pt idx="549">
                  <c:v>1.7663651171162274E-2</c:v>
                </c:pt>
                <c:pt idx="550">
                  <c:v>2.0613418621295242E-2</c:v>
                </c:pt>
                <c:pt idx="551">
                  <c:v>1.588606020186396E-2</c:v>
                </c:pt>
                <c:pt idx="552">
                  <c:v>1.9519190673003454E-2</c:v>
                </c:pt>
                <c:pt idx="553">
                  <c:v>2.1625461469784845E-2</c:v>
                </c:pt>
                <c:pt idx="554">
                  <c:v>1.712354539782613E-2</c:v>
                </c:pt>
                <c:pt idx="555">
                  <c:v>1.8116462254210073E-2</c:v>
                </c:pt>
                <c:pt idx="556">
                  <c:v>1.9212027018575998E-2</c:v>
                </c:pt>
                <c:pt idx="557">
                  <c:v>1.6649318886567975E-2</c:v>
                </c:pt>
                <c:pt idx="558">
                  <c:v>2.1398502503036952E-2</c:v>
                </c:pt>
                <c:pt idx="559">
                  <c:v>1.5520460143296444E-2</c:v>
                </c:pt>
                <c:pt idx="560">
                  <c:v>1.9637638164511299E-2</c:v>
                </c:pt>
                <c:pt idx="561">
                  <c:v>2.0167238987946364E-2</c:v>
                </c:pt>
                <c:pt idx="562">
                  <c:v>1.6715084642499954E-2</c:v>
                </c:pt>
                <c:pt idx="563">
                  <c:v>1.6994163706116512E-2</c:v>
                </c:pt>
                <c:pt idx="564">
                  <c:v>1.9308737480310912E-2</c:v>
                </c:pt>
                <c:pt idx="565">
                  <c:v>1.7976175811695014E-2</c:v>
                </c:pt>
                <c:pt idx="566">
                  <c:v>1.5813362988409123E-2</c:v>
                </c:pt>
                <c:pt idx="567">
                  <c:v>1.9082543904036679E-2</c:v>
                </c:pt>
                <c:pt idx="568">
                  <c:v>2.00906049918421E-2</c:v>
                </c:pt>
                <c:pt idx="569">
                  <c:v>2.0394912900078929E-2</c:v>
                </c:pt>
                <c:pt idx="570">
                  <c:v>1.9909844947622678E-2</c:v>
                </c:pt>
                <c:pt idx="571">
                  <c:v>1.7415977385459164E-2</c:v>
                </c:pt>
                <c:pt idx="572">
                  <c:v>1.9419693041303147E-2</c:v>
                </c:pt>
                <c:pt idx="573">
                  <c:v>1.7173223954545448E-2</c:v>
                </c:pt>
                <c:pt idx="574">
                  <c:v>1.9276074014560315E-2</c:v>
                </c:pt>
                <c:pt idx="575">
                  <c:v>2.1359789913420971E-2</c:v>
                </c:pt>
                <c:pt idx="576">
                  <c:v>1.640276646532474E-2</c:v>
                </c:pt>
                <c:pt idx="577">
                  <c:v>2.1000995366105155E-2</c:v>
                </c:pt>
                <c:pt idx="578">
                  <c:v>2.1432238343151892E-2</c:v>
                </c:pt>
                <c:pt idx="579">
                  <c:v>1.6502531398684239E-2</c:v>
                </c:pt>
                <c:pt idx="580">
                  <c:v>2.0340179183167308E-2</c:v>
                </c:pt>
                <c:pt idx="581">
                  <c:v>1.9708437119087277E-2</c:v>
                </c:pt>
                <c:pt idx="582">
                  <c:v>1.6754824828268705E-2</c:v>
                </c:pt>
                <c:pt idx="583">
                  <c:v>1.9035303558341283E-2</c:v>
                </c:pt>
                <c:pt idx="584">
                  <c:v>2.0629567984584363E-2</c:v>
                </c:pt>
                <c:pt idx="585">
                  <c:v>1.6859235794047637E-2</c:v>
                </c:pt>
                <c:pt idx="586">
                  <c:v>2.1503809477756351E-2</c:v>
                </c:pt>
                <c:pt idx="587">
                  <c:v>1.7107402523673872E-2</c:v>
                </c:pt>
                <c:pt idx="588">
                  <c:v>1.7627265623945541E-2</c:v>
                </c:pt>
                <c:pt idx="589">
                  <c:v>1.7025090040248329E-2</c:v>
                </c:pt>
                <c:pt idx="590">
                  <c:v>2.1757212713391011E-2</c:v>
                </c:pt>
                <c:pt idx="591">
                  <c:v>1.7694891752631704E-2</c:v>
                </c:pt>
                <c:pt idx="592">
                  <c:v>1.982876821495598E-2</c:v>
                </c:pt>
                <c:pt idx="593">
                  <c:v>1.6913729370724929E-2</c:v>
                </c:pt>
                <c:pt idx="594">
                  <c:v>1.6694823432993229E-2</c:v>
                </c:pt>
                <c:pt idx="595">
                  <c:v>1.5852798227891148E-2</c:v>
                </c:pt>
                <c:pt idx="596">
                  <c:v>2.206894645305095E-2</c:v>
                </c:pt>
                <c:pt idx="597">
                  <c:v>1.7716085453947393E-2</c:v>
                </c:pt>
                <c:pt idx="598">
                  <c:v>2.0106322054322893E-2</c:v>
                </c:pt>
                <c:pt idx="599">
                  <c:v>1.7828279243977296E-2</c:v>
                </c:pt>
                <c:pt idx="600">
                  <c:v>1.7732496078945493E-2</c:v>
                </c:pt>
                <c:pt idx="601">
                  <c:v>1.7111095277200613E-2</c:v>
                </c:pt>
                <c:pt idx="602">
                  <c:v>2.301061043696016E-2</c:v>
                </c:pt>
                <c:pt idx="603">
                  <c:v>1.7968815892499906E-2</c:v>
                </c:pt>
                <c:pt idx="604">
                  <c:v>1.7281997054538804E-2</c:v>
                </c:pt>
                <c:pt idx="605">
                  <c:v>1.8326918596850553E-2</c:v>
                </c:pt>
                <c:pt idx="606">
                  <c:v>1.8225537203278255E-2</c:v>
                </c:pt>
                <c:pt idx="607">
                  <c:v>1.7582076044337654E-2</c:v>
                </c:pt>
                <c:pt idx="608">
                  <c:v>2.3791164240180282E-2</c:v>
                </c:pt>
                <c:pt idx="609">
                  <c:v>1.8227805883749938E-2</c:v>
                </c:pt>
                <c:pt idx="610">
                  <c:v>1.6293729572903398E-2</c:v>
                </c:pt>
                <c:pt idx="611">
                  <c:v>1.8607393233469331E-2</c:v>
                </c:pt>
                <c:pt idx="612">
                  <c:v>1.8596442164095298E-2</c:v>
                </c:pt>
                <c:pt idx="613">
                  <c:v>1.8050042949533995E-2</c:v>
                </c:pt>
                <c:pt idx="614">
                  <c:v>2.5872738895596631E-2</c:v>
                </c:pt>
                <c:pt idx="615">
                  <c:v>1.7564044003492311E-2</c:v>
                </c:pt>
                <c:pt idx="616">
                  <c:v>1.9189062419368526E-2</c:v>
                </c:pt>
                <c:pt idx="617">
                  <c:v>1.8712233123416164E-2</c:v>
                </c:pt>
                <c:pt idx="618">
                  <c:v>1.8265311236049752E-2</c:v>
                </c:pt>
                <c:pt idx="619">
                  <c:v>2.7275746606723494E-2</c:v>
                </c:pt>
                <c:pt idx="620">
                  <c:v>1.8122055861525575E-2</c:v>
                </c:pt>
                <c:pt idx="621">
                  <c:v>1.9176044919176703E-2</c:v>
                </c:pt>
                <c:pt idx="622">
                  <c:v>1.7571323277619073E-2</c:v>
                </c:pt>
                <c:pt idx="623">
                  <c:v>1.6902145411357115E-2</c:v>
                </c:pt>
                <c:pt idx="624">
                  <c:v>2.4889289088586893E-2</c:v>
                </c:pt>
                <c:pt idx="625">
                  <c:v>1.8125326092544154E-2</c:v>
                </c:pt>
                <c:pt idx="626">
                  <c:v>1.8986992681432099E-2</c:v>
                </c:pt>
                <c:pt idx="627">
                  <c:v>1.7969991628435333E-2</c:v>
                </c:pt>
                <c:pt idx="628">
                  <c:v>1.742175137868034E-2</c:v>
                </c:pt>
                <c:pt idx="629">
                  <c:v>2.4363213664005703E-2</c:v>
                </c:pt>
                <c:pt idx="630">
                  <c:v>1.8456841495270649E-2</c:v>
                </c:pt>
                <c:pt idx="631">
                  <c:v>1.7028140717897967E-2</c:v>
                </c:pt>
                <c:pt idx="632">
                  <c:v>1.93584037583459E-2</c:v>
                </c:pt>
                <c:pt idx="633">
                  <c:v>1.8756362114902295E-2</c:v>
                </c:pt>
                <c:pt idx="634">
                  <c:v>2.1832563623321283E-2</c:v>
                </c:pt>
                <c:pt idx="635">
                  <c:v>1.9248850519476054E-2</c:v>
                </c:pt>
                <c:pt idx="636">
                  <c:v>1.5906463050068223E-2</c:v>
                </c:pt>
                <c:pt idx="637">
                  <c:v>1.9046768361785694E-2</c:v>
                </c:pt>
                <c:pt idx="638">
                  <c:v>1.7050346341025965E-2</c:v>
                </c:pt>
                <c:pt idx="639">
                  <c:v>2.0065988810579007E-2</c:v>
                </c:pt>
                <c:pt idx="640">
                  <c:v>1.6051145828785661E-2</c:v>
                </c:pt>
                <c:pt idx="641">
                  <c:v>2.0261617084791371E-2</c:v>
                </c:pt>
                <c:pt idx="642">
                  <c:v>1.9160810852293157E-2</c:v>
                </c:pt>
                <c:pt idx="643">
                  <c:v>1.6650661332244313E-2</c:v>
                </c:pt>
                <c:pt idx="644">
                  <c:v>1.9966046833495604E-2</c:v>
                </c:pt>
                <c:pt idx="645">
                  <c:v>1.9140434261956493E-2</c:v>
                </c:pt>
                <c:pt idx="646">
                  <c:v>1.8743282257738036E-2</c:v>
                </c:pt>
                <c:pt idx="647">
                  <c:v>1.6256767614087252E-2</c:v>
                </c:pt>
                <c:pt idx="648">
                  <c:v>1.9139649428394877E-2</c:v>
                </c:pt>
                <c:pt idx="649">
                  <c:v>1.7546838645965929E-2</c:v>
                </c:pt>
                <c:pt idx="650">
                  <c:v>1.898127295200687E-2</c:v>
                </c:pt>
                <c:pt idx="651">
                  <c:v>1.6537699281727897E-2</c:v>
                </c:pt>
                <c:pt idx="652">
                  <c:v>1.7173092205539718E-2</c:v>
                </c:pt>
                <c:pt idx="653">
                  <c:v>1.7743292630653107E-2</c:v>
                </c:pt>
                <c:pt idx="654">
                  <c:v>1.8557443912821478E-2</c:v>
                </c:pt>
                <c:pt idx="655">
                  <c:v>1.6225714564117772E-2</c:v>
                </c:pt>
                <c:pt idx="656">
                  <c:v>1.6217258443357713E-2</c:v>
                </c:pt>
                <c:pt idx="657">
                  <c:v>1.8339292199621264E-2</c:v>
                </c:pt>
                <c:pt idx="658">
                  <c:v>1.9241936289772766E-2</c:v>
                </c:pt>
                <c:pt idx="659">
                  <c:v>1.6653613713409086E-2</c:v>
                </c:pt>
                <c:pt idx="660">
                  <c:v>1.6139823947481945E-2</c:v>
                </c:pt>
                <c:pt idx="661">
                  <c:v>1.8473934463576213E-2</c:v>
                </c:pt>
                <c:pt idx="662">
                  <c:v>2.0823568832142793E-2</c:v>
                </c:pt>
                <c:pt idx="663">
                  <c:v>1.8421701125876582E-2</c:v>
                </c:pt>
                <c:pt idx="664">
                  <c:v>1.6829716242786567E-2</c:v>
                </c:pt>
                <c:pt idx="665">
                  <c:v>1.6913486230186254E-2</c:v>
                </c:pt>
                <c:pt idx="666">
                  <c:v>2.1314749946530567E-2</c:v>
                </c:pt>
                <c:pt idx="667">
                  <c:v>1.9853836124561243E-2</c:v>
                </c:pt>
                <c:pt idx="668">
                  <c:v>1.4903992441950738E-2</c:v>
                </c:pt>
                <c:pt idx="669">
                  <c:v>1.6551676672948171E-2</c:v>
                </c:pt>
                <c:pt idx="670">
                  <c:v>2.1459300047173939E-2</c:v>
                </c:pt>
                <c:pt idx="671">
                  <c:v>2.1215802387587013E-2</c:v>
                </c:pt>
                <c:pt idx="672">
                  <c:v>1.6065351678654489E-2</c:v>
                </c:pt>
                <c:pt idx="673">
                  <c:v>1.5739731204668761E-2</c:v>
                </c:pt>
                <c:pt idx="674">
                  <c:v>2.1186214899249985E-2</c:v>
                </c:pt>
                <c:pt idx="675">
                  <c:v>2.1824522194225024E-2</c:v>
                </c:pt>
                <c:pt idx="676">
                  <c:v>1.75098759036415E-2</c:v>
                </c:pt>
                <c:pt idx="677">
                  <c:v>1.5540203022557994E-2</c:v>
                </c:pt>
                <c:pt idx="678">
                  <c:v>2.1972218643181881E-2</c:v>
                </c:pt>
                <c:pt idx="679">
                  <c:v>2.2558744198522763E-2</c:v>
                </c:pt>
                <c:pt idx="680">
                  <c:v>1.5220090493222514E-2</c:v>
                </c:pt>
                <c:pt idx="681">
                  <c:v>1.6239367109222688E-2</c:v>
                </c:pt>
                <c:pt idx="682">
                  <c:v>2.1683035504172932E-2</c:v>
                </c:pt>
                <c:pt idx="683">
                  <c:v>2.2156962562187958E-2</c:v>
                </c:pt>
                <c:pt idx="684">
                  <c:v>8.5317041301507697E-3</c:v>
                </c:pt>
                <c:pt idx="685">
                  <c:v>1.3766580027925126E-2</c:v>
                </c:pt>
                <c:pt idx="686">
                  <c:v>2.2067295885952354E-2</c:v>
                </c:pt>
                <c:pt idx="687">
                  <c:v>2.1965989734809538E-2</c:v>
                </c:pt>
                <c:pt idx="688">
                  <c:v>9.5309678854260706E-3</c:v>
                </c:pt>
                <c:pt idx="689">
                  <c:v>1.4388177933250139E-2</c:v>
                </c:pt>
                <c:pt idx="690">
                  <c:v>2.2587939719210512E-2</c:v>
                </c:pt>
                <c:pt idx="691">
                  <c:v>2.2755389156473654E-2</c:v>
                </c:pt>
                <c:pt idx="692">
                  <c:v>1.0380151857548694E-2</c:v>
                </c:pt>
                <c:pt idx="693">
                  <c:v>1.570425497234277E-2</c:v>
                </c:pt>
                <c:pt idx="694">
                  <c:v>2.2651640394097745E-2</c:v>
                </c:pt>
                <c:pt idx="695">
                  <c:v>2.2997963518274447E-2</c:v>
                </c:pt>
                <c:pt idx="696">
                  <c:v>9.9038921277296802E-3</c:v>
                </c:pt>
                <c:pt idx="697">
                  <c:v>1.4239082738416928E-2</c:v>
                </c:pt>
                <c:pt idx="698">
                  <c:v>2.2425617037607114E-2</c:v>
                </c:pt>
                <c:pt idx="699">
                  <c:v>2.2490506791289246E-2</c:v>
                </c:pt>
                <c:pt idx="700">
                  <c:v>1.3869292625787698E-2</c:v>
                </c:pt>
                <c:pt idx="701">
                  <c:v>8.5523367449412847E-3</c:v>
                </c:pt>
                <c:pt idx="702">
                  <c:v>2.1045882746802733E-2</c:v>
                </c:pt>
                <c:pt idx="703">
                  <c:v>2.0781081783272138E-2</c:v>
                </c:pt>
                <c:pt idx="704">
                  <c:v>1.91034391047008E-2</c:v>
                </c:pt>
                <c:pt idx="705">
                  <c:v>9.6277741856376445E-3</c:v>
                </c:pt>
                <c:pt idx="706">
                  <c:v>2.0794356712272762E-2</c:v>
                </c:pt>
                <c:pt idx="707">
                  <c:v>2.1121283207568117E-2</c:v>
                </c:pt>
                <c:pt idx="708">
                  <c:v>1.8409771060569898E-2</c:v>
                </c:pt>
                <c:pt idx="709">
                  <c:v>1.0540194625475029E-2</c:v>
                </c:pt>
                <c:pt idx="710">
                  <c:v>2.1266040954625875E-2</c:v>
                </c:pt>
                <c:pt idx="711">
                  <c:v>2.1455498627727936E-2</c:v>
                </c:pt>
                <c:pt idx="712">
                  <c:v>1.9532351569518741E-2</c:v>
                </c:pt>
                <c:pt idx="713">
                  <c:v>1.0084254703065999E-2</c:v>
                </c:pt>
                <c:pt idx="714">
                  <c:v>2.1915105101720778E-2</c:v>
                </c:pt>
                <c:pt idx="715">
                  <c:v>2.2327549590100592E-2</c:v>
                </c:pt>
                <c:pt idx="716">
                  <c:v>2.1619644366663561E-2</c:v>
                </c:pt>
                <c:pt idx="717">
                  <c:v>1.3610044905753569E-2</c:v>
                </c:pt>
                <c:pt idx="718">
                  <c:v>2.1779915945590051E-2</c:v>
                </c:pt>
                <c:pt idx="719">
                  <c:v>2.1623831176353973E-2</c:v>
                </c:pt>
                <c:pt idx="720">
                  <c:v>2.1811581974446895E-2</c:v>
                </c:pt>
                <c:pt idx="721">
                  <c:v>1.7831174865513218E-2</c:v>
                </c:pt>
                <c:pt idx="722">
                  <c:v>2.2030717150263217E-2</c:v>
                </c:pt>
                <c:pt idx="723">
                  <c:v>2.215870675413166E-2</c:v>
                </c:pt>
                <c:pt idx="724">
                  <c:v>2.1021359157883623E-2</c:v>
                </c:pt>
                <c:pt idx="725">
                  <c:v>1.637989420743784E-2</c:v>
                </c:pt>
                <c:pt idx="726">
                  <c:v>2.3025191645869528E-2</c:v>
                </c:pt>
                <c:pt idx="727">
                  <c:v>2.3248012691891345E-2</c:v>
                </c:pt>
                <c:pt idx="728">
                  <c:v>1.845996263766227E-2</c:v>
                </c:pt>
                <c:pt idx="729">
                  <c:v>1.7735179933413826E-2</c:v>
                </c:pt>
                <c:pt idx="730">
                  <c:v>2.4125749803797E-2</c:v>
                </c:pt>
                <c:pt idx="731">
                  <c:v>2.4102463362883419E-2</c:v>
                </c:pt>
                <c:pt idx="732">
                  <c:v>2.3455430613776557E-2</c:v>
                </c:pt>
                <c:pt idx="733">
                  <c:v>2.0073096179435125E-2</c:v>
                </c:pt>
                <c:pt idx="734">
                  <c:v>2.0391813847983858E-2</c:v>
                </c:pt>
                <c:pt idx="735">
                  <c:v>1.9896211810637169E-2</c:v>
                </c:pt>
                <c:pt idx="736">
                  <c:v>2.451277866575453E-2</c:v>
                </c:pt>
                <c:pt idx="737">
                  <c:v>2.0325528247401744E-2</c:v>
                </c:pt>
                <c:pt idx="738">
                  <c:v>2.1013113193571395E-2</c:v>
                </c:pt>
              </c:numCache>
            </c:numRef>
          </c:yVal>
          <c:smooth val="1"/>
        </c:ser>
        <c:ser>
          <c:idx val="1"/>
          <c:order val="1"/>
          <c:tx>
            <c:v>NSS Curve</c:v>
          </c:tx>
          <c:spPr>
            <a:ln w="31750"/>
          </c:spPr>
          <c:marker>
            <c:symbol val="none"/>
          </c:marker>
          <c:xVal>
            <c:numRef>
              <c:f>'NSS - BBB+ only'!$F$7:$F$745</c:f>
              <c:numCache>
                <c:formatCode>0.00</c:formatCode>
                <c:ptCount val="739"/>
                <c:pt idx="0">
                  <c:v>0.91372167585287634</c:v>
                </c:pt>
                <c:pt idx="1">
                  <c:v>0.99943998506626852</c:v>
                </c:pt>
                <c:pt idx="2">
                  <c:v>1.0788573075398966</c:v>
                </c:pt>
                <c:pt idx="3">
                  <c:v>1.1582629857783868</c:v>
                </c:pt>
                <c:pt idx="4">
                  <c:v>1.2492422020142757</c:v>
                </c:pt>
                <c:pt idx="5">
                  <c:v>1.3292265571526349</c:v>
                </c:pt>
                <c:pt idx="6">
                  <c:v>1.413104349449319</c:v>
                </c:pt>
                <c:pt idx="7">
                  <c:v>1.4174862206851833</c:v>
                </c:pt>
                <c:pt idx="8">
                  <c:v>1.49140819193775</c:v>
                </c:pt>
                <c:pt idx="9">
                  <c:v>1.4977288283243106</c:v>
                </c:pt>
                <c:pt idx="10">
                  <c:v>1.4980366727908063</c:v>
                </c:pt>
                <c:pt idx="11">
                  <c:v>1.5032045298985743</c:v>
                </c:pt>
                <c:pt idx="12">
                  <c:v>1.5771265011511419</c:v>
                </c:pt>
                <c:pt idx="13">
                  <c:v>1.5803917734102537</c:v>
                </c:pt>
                <c:pt idx="14">
                  <c:v>1.5826218523722042</c:v>
                </c:pt>
                <c:pt idx="15">
                  <c:v>1.6565438236247705</c:v>
                </c:pt>
                <c:pt idx="16">
                  <c:v>1.6620275306106929</c:v>
                </c:pt>
                <c:pt idx="17">
                  <c:v>1.6646132785763179</c:v>
                </c:pt>
                <c:pt idx="18">
                  <c:v>1.73594950186326</c:v>
                </c:pt>
                <c:pt idx="19">
                  <c:v>1.7422817824849604</c:v>
                </c:pt>
                <c:pt idx="20">
                  <c:v>1.7470225872689942</c:v>
                </c:pt>
                <c:pt idx="21">
                  <c:v>1.7530067468465829</c:v>
                </c:pt>
                <c:pt idx="22">
                  <c:v>1.8269287180991494</c:v>
                </c:pt>
                <c:pt idx="23">
                  <c:v>1.8309016895421304</c:v>
                </c:pt>
                <c:pt idx="24">
                  <c:v>1.8314977288283245</c:v>
                </c:pt>
                <c:pt idx="25">
                  <c:v>1.8329911019849419</c:v>
                </c:pt>
                <c:pt idx="26">
                  <c:v>1.906913073237509</c:v>
                </c:pt>
                <c:pt idx="27">
                  <c:v>1.9108954016551558</c:v>
                </c:pt>
                <c:pt idx="28">
                  <c:v>1.9141899924348855</c:v>
                </c:pt>
                <c:pt idx="29">
                  <c:v>1.9157750639432261</c:v>
                </c:pt>
                <c:pt idx="30">
                  <c:v>1.9168688942816254</c:v>
                </c:pt>
                <c:pt idx="31">
                  <c:v>1.9182247199106595</c:v>
                </c:pt>
                <c:pt idx="32">
                  <c:v>1.9907908655341933</c:v>
                </c:pt>
                <c:pt idx="33">
                  <c:v>1.996845519745261</c:v>
                </c:pt>
                <c:pt idx="34">
                  <c:v>1.9979792053714032</c:v>
                </c:pt>
                <c:pt idx="35">
                  <c:v>2.0014933731566176</c:v>
                </c:pt>
                <c:pt idx="36">
                  <c:v>2.0014933731566176</c:v>
                </c:pt>
                <c:pt idx="37">
                  <c:v>2.0029539969019066</c:v>
                </c:pt>
                <c:pt idx="38">
                  <c:v>2.0752908966461332</c:v>
                </c:pt>
                <c:pt idx="39">
                  <c:v>2.0754153444091838</c:v>
                </c:pt>
                <c:pt idx="40">
                  <c:v>2.0764436759249247</c:v>
                </c:pt>
                <c:pt idx="41">
                  <c:v>2.0793976728268309</c:v>
                </c:pt>
                <c:pt idx="42">
                  <c:v>2.0809106956302461</c:v>
                </c:pt>
                <c:pt idx="43">
                  <c:v>2.0841563182425604</c:v>
                </c:pt>
                <c:pt idx="44">
                  <c:v>2.1569941280305489</c:v>
                </c:pt>
                <c:pt idx="45">
                  <c:v>2.1580782894951271</c:v>
                </c:pt>
                <c:pt idx="46">
                  <c:v>2.1584351021290393</c:v>
                </c:pt>
                <c:pt idx="47">
                  <c:v>2.160316373868735</c:v>
                </c:pt>
                <c:pt idx="48">
                  <c:v>2.1619498259084007</c:v>
                </c:pt>
                <c:pt idx="49">
                  <c:v>2.1683778234086235</c:v>
                </c:pt>
                <c:pt idx="50">
                  <c:v>2.2422997946611916</c:v>
                </c:pt>
                <c:pt idx="51">
                  <c:v>2.24705500918621</c:v>
                </c:pt>
                <c:pt idx="52">
                  <c:v>2.2477754962354548</c:v>
                </c:pt>
                <c:pt idx="53">
                  <c:v>2.2478999439985072</c:v>
                </c:pt>
                <c:pt idx="54">
                  <c:v>2.2507871321013004</c:v>
                </c:pt>
                <c:pt idx="55">
                  <c:v>2.2512955901046254</c:v>
                </c:pt>
                <c:pt idx="56">
                  <c:v>2.3247091033538672</c:v>
                </c:pt>
                <c:pt idx="57">
                  <c:v>2.3270487212992355</c:v>
                </c:pt>
                <c:pt idx="58">
                  <c:v>2.327825038297318</c:v>
                </c:pt>
                <c:pt idx="59">
                  <c:v>2.3305628890844496</c:v>
                </c:pt>
                <c:pt idx="60">
                  <c:v>2.3312799452429838</c:v>
                </c:pt>
                <c:pt idx="61">
                  <c:v>2.3352622736606303</c:v>
                </c:pt>
                <c:pt idx="62">
                  <c:v>2.4091842449131975</c:v>
                </c:pt>
                <c:pt idx="63">
                  <c:v>2.4129988393893393</c:v>
                </c:pt>
                <c:pt idx="64">
                  <c:v>2.4135399166199982</c:v>
                </c:pt>
                <c:pt idx="65">
                  <c:v>2.4147843942505136</c:v>
                </c:pt>
                <c:pt idx="66">
                  <c:v>2.4151577375396682</c:v>
                </c:pt>
                <c:pt idx="67">
                  <c:v>2.4219892647429666</c:v>
                </c:pt>
                <c:pt idx="68">
                  <c:v>2.4955509924709114</c:v>
                </c:pt>
                <c:pt idx="69">
                  <c:v>2.4959112359955333</c:v>
                </c:pt>
                <c:pt idx="70">
                  <c:v>2.4962680486294455</c:v>
                </c:pt>
                <c:pt idx="71">
                  <c:v>2.4997822164146601</c:v>
                </c:pt>
                <c:pt idx="72">
                  <c:v>2.5010266940451746</c:v>
                </c:pt>
                <c:pt idx="73">
                  <c:v>2.5017437502037092</c:v>
                </c:pt>
                <c:pt idx="74">
                  <c:v>2.5756657214562759</c:v>
                </c:pt>
                <c:pt idx="75">
                  <c:v>2.5781031455524808</c:v>
                </c:pt>
                <c:pt idx="76">
                  <c:v>2.5789309937153875</c:v>
                </c:pt>
                <c:pt idx="77">
                  <c:v>2.5790554414784395</c:v>
                </c:pt>
                <c:pt idx="78">
                  <c:v>2.58166884450252</c:v>
                </c:pt>
                <c:pt idx="79">
                  <c:v>2.5824451615006025</c:v>
                </c:pt>
                <c:pt idx="80">
                  <c:v>2.6529774127310062</c:v>
                </c:pt>
                <c:pt idx="81">
                  <c:v>2.6607586728628556</c:v>
                </c:pt>
                <c:pt idx="82">
                  <c:v>2.6639288158795345</c:v>
                </c:pt>
                <c:pt idx="83">
                  <c:v>2.6640532636425864</c:v>
                </c:pt>
                <c:pt idx="84">
                  <c:v>2.6648811118054945</c:v>
                </c:pt>
                <c:pt idx="85">
                  <c:v>2.6666666666666674</c:v>
                </c:pt>
                <c:pt idx="86">
                  <c:v>2.7346806441154223</c:v>
                </c:pt>
                <c:pt idx="87">
                  <c:v>2.7443694794824154</c:v>
                </c:pt>
                <c:pt idx="88">
                  <c:v>2.7456320472639502</c:v>
                </c:pt>
                <c:pt idx="89">
                  <c:v>2.746716208728528</c:v>
                </c:pt>
                <c:pt idx="90">
                  <c:v>2.7490759753593426</c:v>
                </c:pt>
                <c:pt idx="91">
                  <c:v>2.7515400410677615</c:v>
                </c:pt>
                <c:pt idx="92">
                  <c:v>2.8254620123203282</c:v>
                </c:pt>
                <c:pt idx="93">
                  <c:v>2.8299854179686337</c:v>
                </c:pt>
                <c:pt idx="94">
                  <c:v>2.8309377138945928</c:v>
                </c:pt>
                <c:pt idx="95">
                  <c:v>2.8315895831296243</c:v>
                </c:pt>
                <c:pt idx="96">
                  <c:v>2.8335511169186733</c:v>
                </c:pt>
                <c:pt idx="97">
                  <c:v>2.8336755646817249</c:v>
                </c:pt>
                <c:pt idx="98">
                  <c:v>2.9055115543821906</c:v>
                </c:pt>
                <c:pt idx="99">
                  <c:v>2.9135055297381025</c:v>
                </c:pt>
                <c:pt idx="100">
                  <c:v>2.9149399539543279</c:v>
                </c:pt>
                <c:pt idx="101">
                  <c:v>2.9171800136892538</c:v>
                </c:pt>
                <c:pt idx="102">
                  <c:v>2.9173044614523063</c:v>
                </c:pt>
                <c:pt idx="103">
                  <c:v>2.9202781080010087</c:v>
                </c:pt>
                <c:pt idx="104">
                  <c:v>2.9777729745307835</c:v>
                </c:pt>
                <c:pt idx="105">
                  <c:v>2.991226432704873</c:v>
                </c:pt>
                <c:pt idx="106">
                  <c:v>2.9972947426746197</c:v>
                </c:pt>
                <c:pt idx="107">
                  <c:v>2.9978221641465996</c:v>
                </c:pt>
                <c:pt idx="108">
                  <c:v>3.0000325934617522</c:v>
                </c:pt>
                <c:pt idx="109">
                  <c:v>3.0000325934617522</c:v>
                </c:pt>
                <c:pt idx="110">
                  <c:v>3.0022695342051229</c:v>
                </c:pt>
                <c:pt idx="111">
                  <c:v>3.0519831406030478</c:v>
                </c:pt>
                <c:pt idx="112">
                  <c:v>3.073954564714318</c:v>
                </c:pt>
                <c:pt idx="113">
                  <c:v>3.0757592132281424</c:v>
                </c:pt>
                <c:pt idx="114">
                  <c:v>3.0773442847364816</c:v>
                </c:pt>
                <c:pt idx="115">
                  <c:v>3.0799576877605621</c:v>
                </c:pt>
                <c:pt idx="116">
                  <c:v>3.0800821355236137</c:v>
                </c:pt>
                <c:pt idx="117">
                  <c:v>3.0826955385476946</c:v>
                </c:pt>
                <c:pt idx="118">
                  <c:v>3.13286181458666</c:v>
                </c:pt>
                <c:pt idx="119">
                  <c:v>3.1566175098002613</c:v>
                </c:pt>
                <c:pt idx="120">
                  <c:v>3.157750639432257</c:v>
                </c:pt>
                <c:pt idx="121">
                  <c:v>3.1590475161208973</c:v>
                </c:pt>
                <c:pt idx="122">
                  <c:v>3.1605227991264955</c:v>
                </c:pt>
                <c:pt idx="123">
                  <c:v>3.1659078058506682</c:v>
                </c:pt>
                <c:pt idx="124">
                  <c:v>3.1686456566378003</c:v>
                </c:pt>
                <c:pt idx="125">
                  <c:v>3.2224503764544838</c:v>
                </c:pt>
                <c:pt idx="126">
                  <c:v>3.242567627890367</c:v>
                </c:pt>
                <c:pt idx="127">
                  <c:v>3.2463705464894268</c:v>
                </c:pt>
                <c:pt idx="128">
                  <c:v>3.2493965920962573</c:v>
                </c:pt>
                <c:pt idx="129">
                  <c:v>3.2498288843258045</c:v>
                </c:pt>
                <c:pt idx="130">
                  <c:v>3.2498288843258045</c:v>
                </c:pt>
                <c:pt idx="131">
                  <c:v>3.2504807535608364</c:v>
                </c:pt>
                <c:pt idx="132">
                  <c:v>3.3039340308334153</c:v>
                </c:pt>
                <c:pt idx="133">
                  <c:v>3.323318563348824</c:v>
                </c:pt>
                <c:pt idx="134">
                  <c:v>3.3263642586024518</c:v>
                </c:pt>
                <c:pt idx="135">
                  <c:v>3.3298784263876677</c:v>
                </c:pt>
                <c:pt idx="136">
                  <c:v>3.331093273598408</c:v>
                </c:pt>
                <c:pt idx="137">
                  <c:v>3.3328355422811273</c:v>
                </c:pt>
                <c:pt idx="138">
                  <c:v>3.3337499628009404</c:v>
                </c:pt>
                <c:pt idx="139">
                  <c:v>3.387894788305466</c:v>
                </c:pt>
                <c:pt idx="140">
                  <c:v>3.4076719340535071</c:v>
                </c:pt>
                <c:pt idx="141">
                  <c:v>3.412314376692557</c:v>
                </c:pt>
                <c:pt idx="142">
                  <c:v>3.4134480623186985</c:v>
                </c:pt>
                <c:pt idx="143">
                  <c:v>3.4155933047103475</c:v>
                </c:pt>
                <c:pt idx="144">
                  <c:v>3.416962230103914</c:v>
                </c:pt>
                <c:pt idx="145">
                  <c:v>3.4172700745704097</c:v>
                </c:pt>
                <c:pt idx="146">
                  <c:v>3.470723663742143</c:v>
                </c:pt>
                <c:pt idx="147">
                  <c:v>3.4911920458229768</c:v>
                </c:pt>
                <c:pt idx="148">
                  <c:v>3.4948665297741273</c:v>
                </c:pt>
                <c:pt idx="149">
                  <c:v>3.4961110074046413</c:v>
                </c:pt>
                <c:pt idx="150">
                  <c:v>3.4976043805612598</c:v>
                </c:pt>
                <c:pt idx="151">
                  <c:v>3.4983214367197943</c:v>
                </c:pt>
                <c:pt idx="152">
                  <c:v>3.5060340790374296</c:v>
                </c:pt>
                <c:pt idx="153">
                  <c:v>3.5530784524624361</c:v>
                </c:pt>
                <c:pt idx="154">
                  <c:v>3.5774186828556971</c:v>
                </c:pt>
                <c:pt idx="155">
                  <c:v>3.5795237580604486</c:v>
                </c:pt>
                <c:pt idx="156">
                  <c:v>3.5799560502899967</c:v>
                </c:pt>
                <c:pt idx="157">
                  <c:v>3.5809843818057372</c:v>
                </c:pt>
                <c:pt idx="158">
                  <c:v>3.5820611254947479</c:v>
                </c:pt>
                <c:pt idx="159">
                  <c:v>3.6348571634424864</c:v>
                </c:pt>
                <c:pt idx="160">
                  <c:v>3.6376514001726044</c:v>
                </c:pt>
                <c:pt idx="161">
                  <c:v>3.6534457293130149</c:v>
                </c:pt>
                <c:pt idx="162">
                  <c:v>3.6615151842645641</c:v>
                </c:pt>
                <c:pt idx="163">
                  <c:v>3.6633688009458036</c:v>
                </c:pt>
                <c:pt idx="164">
                  <c:v>3.6666340732049156</c:v>
                </c:pt>
                <c:pt idx="165">
                  <c:v>3.6669344998958424</c:v>
                </c:pt>
                <c:pt idx="166">
                  <c:v>3.7090673295147525</c:v>
                </c:pt>
                <c:pt idx="167">
                  <c:v>3.721782210488576</c:v>
                </c:pt>
                <c:pt idx="168">
                  <c:v>3.730681940992111</c:v>
                </c:pt>
                <c:pt idx="169">
                  <c:v>3.7354371555171291</c:v>
                </c:pt>
                <c:pt idx="170">
                  <c:v>3.746031746031746</c:v>
                </c:pt>
                <c:pt idx="171">
                  <c:v>3.747685435354299</c:v>
                </c:pt>
                <c:pt idx="172">
                  <c:v>3.748988861925207</c:v>
                </c:pt>
                <c:pt idx="173">
                  <c:v>3.7501350913217335</c:v>
                </c:pt>
                <c:pt idx="174">
                  <c:v>3.7899460034983647</c:v>
                </c:pt>
                <c:pt idx="175">
                  <c:v>3.8048921070643749</c:v>
                </c:pt>
                <c:pt idx="176">
                  <c:v>3.8062644633486515</c:v>
                </c:pt>
                <c:pt idx="177">
                  <c:v>3.8240570625743007</c:v>
                </c:pt>
                <c:pt idx="178">
                  <c:v>3.8301288034347576</c:v>
                </c:pt>
                <c:pt idx="179">
                  <c:v>3.8302532511978105</c:v>
                </c:pt>
                <c:pt idx="180">
                  <c:v>3.8320388060589816</c:v>
                </c:pt>
                <c:pt idx="181">
                  <c:v>3.8331155497479936</c:v>
                </c:pt>
                <c:pt idx="182">
                  <c:v>3.8795345653661881</c:v>
                </c:pt>
                <c:pt idx="183">
                  <c:v>3.8857707810479889</c:v>
                </c:pt>
                <c:pt idx="184">
                  <c:v>3.8870276306783382</c:v>
                </c:pt>
                <c:pt idx="185">
                  <c:v>3.9040507746873256</c:v>
                </c:pt>
                <c:pt idx="186">
                  <c:v>3.9141179437299614</c:v>
                </c:pt>
                <c:pt idx="187">
                  <c:v>3.9155589178284518</c:v>
                </c:pt>
                <c:pt idx="188">
                  <c:v>3.9157784948339374</c:v>
                </c:pt>
                <c:pt idx="189">
                  <c:v>3.9160789215248646</c:v>
                </c:pt>
                <c:pt idx="190">
                  <c:v>3.916495550992471</c:v>
                </c:pt>
                <c:pt idx="191">
                  <c:v>3.9610182197451187</c:v>
                </c:pt>
                <c:pt idx="192">
                  <c:v>3.9727459398917304</c:v>
                </c:pt>
                <c:pt idx="193">
                  <c:v>3.9753593429158109</c:v>
                </c:pt>
                <c:pt idx="194">
                  <c:v>3.9883281098022252</c:v>
                </c:pt>
                <c:pt idx="195">
                  <c:v>3.9900008927774304</c:v>
                </c:pt>
                <c:pt idx="196">
                  <c:v>3.9971377014498173</c:v>
                </c:pt>
                <c:pt idx="197">
                  <c:v>3.998631074606434</c:v>
                </c:pt>
                <c:pt idx="198">
                  <c:v>3.9999999999999996</c:v>
                </c:pt>
                <c:pt idx="199">
                  <c:v>4.0043229222954713</c:v>
                </c:pt>
                <c:pt idx="200">
                  <c:v>4.0449789772171698</c:v>
                </c:pt>
                <c:pt idx="201">
                  <c:v>4.052163262365359</c:v>
                </c:pt>
                <c:pt idx="202">
                  <c:v>4.0568429972947415</c:v>
                </c:pt>
                <c:pt idx="203">
                  <c:v>4.0692067837858383</c:v>
                </c:pt>
                <c:pt idx="204">
                  <c:v>4.0725530458590011</c:v>
                </c:pt>
                <c:pt idx="205">
                  <c:v>4.0778126013184917</c:v>
                </c:pt>
                <c:pt idx="206">
                  <c:v>4.0793976728268317</c:v>
                </c:pt>
                <c:pt idx="207">
                  <c:v>4.0811832276880038</c:v>
                </c:pt>
                <c:pt idx="208">
                  <c:v>4.0824093086926769</c:v>
                </c:pt>
                <c:pt idx="209">
                  <c:v>4.1278078526538478</c:v>
                </c:pt>
                <c:pt idx="210">
                  <c:v>4.1315689406038487</c:v>
                </c:pt>
                <c:pt idx="211">
                  <c:v>4.1408037547667931</c:v>
                </c:pt>
                <c:pt idx="212">
                  <c:v>4.1551051989405714</c:v>
                </c:pt>
                <c:pt idx="213">
                  <c:v>4.1587953456536617</c:v>
                </c:pt>
                <c:pt idx="214">
                  <c:v>4.1598040275226058</c:v>
                </c:pt>
                <c:pt idx="215">
                  <c:v>4.1598383364297122</c:v>
                </c:pt>
                <c:pt idx="216">
                  <c:v>4.1608813272057628</c:v>
                </c:pt>
                <c:pt idx="217">
                  <c:v>4.1671333457781108</c:v>
                </c:pt>
                <c:pt idx="218">
                  <c:v>4.2101626413741409</c:v>
                </c:pt>
                <c:pt idx="219">
                  <c:v>4.2225481568397392</c:v>
                </c:pt>
                <c:pt idx="220">
                  <c:v>4.2236326302034728</c:v>
                </c:pt>
                <c:pt idx="221">
                  <c:v>4.2402790000325936</c:v>
                </c:pt>
                <c:pt idx="222">
                  <c:v>4.2410553170306766</c:v>
                </c:pt>
                <c:pt idx="223">
                  <c:v>4.2453978889729456</c:v>
                </c:pt>
                <c:pt idx="224">
                  <c:v>4.2454542749159305</c:v>
                </c:pt>
                <c:pt idx="225">
                  <c:v>4.2484239345797752</c:v>
                </c:pt>
                <c:pt idx="226">
                  <c:v>4.2491444216290208</c:v>
                </c:pt>
                <c:pt idx="227">
                  <c:v>4.2497962908640519</c:v>
                </c:pt>
                <c:pt idx="228">
                  <c:v>4.2782520984185322</c:v>
                </c:pt>
                <c:pt idx="229">
                  <c:v>4.2947355890843086</c:v>
                </c:pt>
                <c:pt idx="230">
                  <c:v>4.3025325119780975</c:v>
                </c:pt>
                <c:pt idx="231">
                  <c:v>4.3059874189237632</c:v>
                </c:pt>
                <c:pt idx="232">
                  <c:v>4.3196080550452107</c:v>
                </c:pt>
                <c:pt idx="233">
                  <c:v>4.3237182621166186</c:v>
                </c:pt>
                <c:pt idx="234">
                  <c:v>4.3242397575046443</c:v>
                </c:pt>
                <c:pt idx="235">
                  <c:v>4.3284176466927997</c:v>
                </c:pt>
                <c:pt idx="236">
                  <c:v>4.3304088109016243</c:v>
                </c:pt>
                <c:pt idx="237">
                  <c:v>4.3314043930060357</c:v>
                </c:pt>
                <c:pt idx="238">
                  <c:v>4.3340177960301158</c:v>
                </c:pt>
                <c:pt idx="239">
                  <c:v>4.3524622644907947</c:v>
                </c:pt>
                <c:pt idx="240">
                  <c:v>4.3788663994002821</c:v>
                </c:pt>
                <c:pt idx="241">
                  <c:v>4.3864103042747811</c:v>
                </c:pt>
                <c:pt idx="242">
                  <c:v>4.3905603666339319</c:v>
                </c:pt>
                <c:pt idx="243">
                  <c:v>4.4004867290288239</c:v>
                </c:pt>
                <c:pt idx="244">
                  <c:v>4.407068632941324</c:v>
                </c:pt>
                <c:pt idx="245">
                  <c:v>4.4079397672826834</c:v>
                </c:pt>
                <c:pt idx="246">
                  <c:v>4.4127635996219166</c:v>
                </c:pt>
                <c:pt idx="247">
                  <c:v>4.4140673380919786</c:v>
                </c:pt>
                <c:pt idx="248">
                  <c:v>4.4143677647829067</c:v>
                </c:pt>
                <c:pt idx="249">
                  <c:v>4.4202600958247782</c:v>
                </c:pt>
                <c:pt idx="250">
                  <c:v>4.4333409384744078</c:v>
                </c:pt>
                <c:pt idx="251">
                  <c:v>4.4633486522603567</c:v>
                </c:pt>
                <c:pt idx="252">
                  <c:v>4.4710347831497721</c:v>
                </c:pt>
                <c:pt idx="253">
                  <c:v>4.4746911769499045</c:v>
                </c:pt>
                <c:pt idx="254">
                  <c:v>4.4894234216616145</c:v>
                </c:pt>
                <c:pt idx="255">
                  <c:v>4.4900752908966455</c:v>
                </c:pt>
                <c:pt idx="256">
                  <c:v>4.494182067077344</c:v>
                </c:pt>
                <c:pt idx="257">
                  <c:v>4.4954265447078576</c:v>
                </c:pt>
                <c:pt idx="258">
                  <c:v>4.496422126812269</c:v>
                </c:pt>
                <c:pt idx="259">
                  <c:v>4.4969199178644761</c:v>
                </c:pt>
                <c:pt idx="260">
                  <c:v>4.5009022462821227</c:v>
                </c:pt>
                <c:pt idx="261">
                  <c:v>4.5229295003422303</c:v>
                </c:pt>
                <c:pt idx="262">
                  <c:v>4.5441118195900438</c:v>
                </c:pt>
                <c:pt idx="263">
                  <c:v>4.5536977282357167</c:v>
                </c:pt>
                <c:pt idx="264">
                  <c:v>4.55917342980998</c:v>
                </c:pt>
                <c:pt idx="265">
                  <c:v>4.5715589452755774</c:v>
                </c:pt>
                <c:pt idx="266">
                  <c:v>4.5739963693717822</c:v>
                </c:pt>
                <c:pt idx="267">
                  <c:v>4.5748242175346903</c:v>
                </c:pt>
                <c:pt idx="268">
                  <c:v>4.5794720709460472</c:v>
                </c:pt>
                <c:pt idx="269">
                  <c:v>4.5805488146350575</c:v>
                </c:pt>
                <c:pt idx="270">
                  <c:v>4.5813766627979655</c:v>
                </c:pt>
                <c:pt idx="271">
                  <c:v>4.5831622176591384</c:v>
                </c:pt>
                <c:pt idx="272">
                  <c:v>4.604413154721164</c:v>
                </c:pt>
                <c:pt idx="273">
                  <c:v>4.6298301288034347</c:v>
                </c:pt>
                <c:pt idx="274">
                  <c:v>4.6379192334017798</c:v>
                </c:pt>
                <c:pt idx="275">
                  <c:v>4.6399365971396662</c:v>
                </c:pt>
                <c:pt idx="276">
                  <c:v>4.6555197027476289</c:v>
                </c:pt>
                <c:pt idx="277">
                  <c:v>4.6570841889117052</c:v>
                </c:pt>
                <c:pt idx="278">
                  <c:v>4.6581271796877548</c:v>
                </c:pt>
                <c:pt idx="279">
                  <c:v>4.6636028812620189</c:v>
                </c:pt>
                <c:pt idx="280">
                  <c:v>4.6651732935100485</c:v>
                </c:pt>
                <c:pt idx="281">
                  <c:v>4.6654221890361525</c:v>
                </c:pt>
                <c:pt idx="282">
                  <c:v>4.6659496105081315</c:v>
                </c:pt>
                <c:pt idx="283">
                  <c:v>4.6883739121932146</c:v>
                </c:pt>
                <c:pt idx="284">
                  <c:v>4.7092474512770623</c:v>
                </c:pt>
                <c:pt idx="285">
                  <c:v>4.7203285420944567</c:v>
                </c:pt>
                <c:pt idx="286">
                  <c:v>4.725654906353058</c:v>
                </c:pt>
                <c:pt idx="287">
                  <c:v>4.7375248525145857</c:v>
                </c:pt>
                <c:pt idx="288">
                  <c:v>4.7383485781843069</c:v>
                </c:pt>
                <c:pt idx="289">
                  <c:v>4.7426094325478303</c:v>
                </c:pt>
                <c:pt idx="290">
                  <c:v>4.7480851341220944</c:v>
                </c:pt>
                <c:pt idx="291">
                  <c:v>4.7483043992284237</c:v>
                </c:pt>
                <c:pt idx="292">
                  <c:v>4.7492999813328352</c:v>
                </c:pt>
                <c:pt idx="293">
                  <c:v>4.7529089664613284</c:v>
                </c:pt>
                <c:pt idx="294">
                  <c:v>4.7712027876298935</c:v>
                </c:pt>
                <c:pt idx="295">
                  <c:v>4.7886531295155521</c:v>
                </c:pt>
                <c:pt idx="296">
                  <c:v>4.8048036836537866</c:v>
                </c:pt>
                <c:pt idx="297">
                  <c:v>4.8050722288266874</c:v>
                </c:pt>
                <c:pt idx="298">
                  <c:v>4.8207033669045982</c:v>
                </c:pt>
                <c:pt idx="299">
                  <c:v>4.8233725998775174</c:v>
                </c:pt>
                <c:pt idx="300">
                  <c:v>4.8268309377138952</c:v>
                </c:pt>
                <c:pt idx="301">
                  <c:v>4.8316547700531274</c:v>
                </c:pt>
                <c:pt idx="302">
                  <c:v>4.8323066392881575</c:v>
                </c:pt>
                <c:pt idx="303">
                  <c:v>4.8324310870512113</c:v>
                </c:pt>
                <c:pt idx="304">
                  <c:v>4.8341733557339301</c:v>
                </c:pt>
                <c:pt idx="305">
                  <c:v>4.8535575763501839</c:v>
                </c:pt>
                <c:pt idx="306">
                  <c:v>4.8796323457514426</c:v>
                </c:pt>
                <c:pt idx="307">
                  <c:v>4.8844779070651771</c:v>
                </c:pt>
                <c:pt idx="308">
                  <c:v>4.8915306747361216</c:v>
                </c:pt>
                <c:pt idx="309">
                  <c:v>4.905276314614766</c:v>
                </c:pt>
                <c:pt idx="310">
                  <c:v>4.9080953269864969</c:v>
                </c:pt>
                <c:pt idx="311">
                  <c:v>4.9090909090909092</c:v>
                </c:pt>
                <c:pt idx="312">
                  <c:v>4.9143177151390711</c:v>
                </c:pt>
                <c:pt idx="313">
                  <c:v>4.9150940321371532</c:v>
                </c:pt>
                <c:pt idx="314">
                  <c:v>4.9165281444542215</c:v>
                </c:pt>
                <c:pt idx="315">
                  <c:v>4.918548939082819</c:v>
                </c:pt>
                <c:pt idx="316">
                  <c:v>4.9381305240603517</c:v>
                </c:pt>
                <c:pt idx="317">
                  <c:v>4.9596167008898018</c:v>
                </c:pt>
                <c:pt idx="318">
                  <c:v>4.9712851601968637</c:v>
                </c:pt>
                <c:pt idx="319">
                  <c:v>4.9754571233010658</c:v>
                </c:pt>
                <c:pt idx="320">
                  <c:v>4.9885082315645377</c:v>
                </c:pt>
                <c:pt idx="321">
                  <c:v>4.9888472842935947</c:v>
                </c:pt>
                <c:pt idx="322">
                  <c:v>4.9894071249307386</c:v>
                </c:pt>
                <c:pt idx="323">
                  <c:v>4.99045011570679</c:v>
                </c:pt>
                <c:pt idx="324">
                  <c:v>4.999191089540167</c:v>
                </c:pt>
                <c:pt idx="325">
                  <c:v>4.999191089540167</c:v>
                </c:pt>
                <c:pt idx="326">
                  <c:v>4.9993155373032172</c:v>
                </c:pt>
                <c:pt idx="327">
                  <c:v>5</c:v>
                </c:pt>
                <c:pt idx="328">
                  <c:v>5.0222613343763243</c:v>
                </c:pt>
                <c:pt idx="329">
                  <c:v>5.0434944931864854</c:v>
                </c:pt>
                <c:pt idx="330">
                  <c:v>5.0485968514715953</c:v>
                </c:pt>
                <c:pt idx="331">
                  <c:v>5.055441478439425</c:v>
                </c:pt>
                <c:pt idx="332">
                  <c:v>5.0679139098030275</c:v>
                </c:pt>
                <c:pt idx="333">
                  <c:v>5.0731130607927319</c:v>
                </c:pt>
                <c:pt idx="334">
                  <c:v>5.0738893777908149</c:v>
                </c:pt>
                <c:pt idx="335">
                  <c:v>5.0814510609171792</c:v>
                </c:pt>
                <c:pt idx="336">
                  <c:v>5.0817248459958924</c:v>
                </c:pt>
                <c:pt idx="337">
                  <c:v>5.0851412076302704</c:v>
                </c:pt>
                <c:pt idx="338">
                  <c:v>5.1067435872363998</c:v>
                </c:pt>
                <c:pt idx="339">
                  <c:v>5.1281189720614773</c:v>
                </c:pt>
                <c:pt idx="340">
                  <c:v>5.130300082856011</c:v>
                </c:pt>
                <c:pt idx="341">
                  <c:v>5.1393192707361086</c:v>
                </c:pt>
                <c:pt idx="342">
                  <c:v>5.154652545120503</c:v>
                </c:pt>
                <c:pt idx="343">
                  <c:v>5.1588931260389161</c:v>
                </c:pt>
                <c:pt idx="344">
                  <c:v>5.1590631788828389</c:v>
                </c:pt>
                <c:pt idx="345">
                  <c:v>5.1601968645089791</c:v>
                </c:pt>
                <c:pt idx="346">
                  <c:v>5.1618917245200615</c:v>
                </c:pt>
                <c:pt idx="347">
                  <c:v>5.1697141553404382</c:v>
                </c:pt>
                <c:pt idx="348">
                  <c:v>5.1707914550235961</c:v>
                </c:pt>
                <c:pt idx="349">
                  <c:v>5.1875067545660851</c:v>
                </c:pt>
                <c:pt idx="350">
                  <c:v>5.210781917147421</c:v>
                </c:pt>
                <c:pt idx="351">
                  <c:v>5.2210814510609174</c:v>
                </c:pt>
                <c:pt idx="352">
                  <c:v>5.2239437496111014</c:v>
                </c:pt>
                <c:pt idx="353">
                  <c:v>5.2388774811772745</c:v>
                </c:pt>
                <c:pt idx="354">
                  <c:v>5.2403708543338929</c:v>
                </c:pt>
                <c:pt idx="355">
                  <c:v>5.2436361265930049</c:v>
                </c:pt>
                <c:pt idx="356">
                  <c:v>5.2447698122191468</c:v>
                </c:pt>
                <c:pt idx="357">
                  <c:v>5.2450016210958612</c:v>
                </c:pt>
                <c:pt idx="358">
                  <c:v>5.2511978097193701</c:v>
                </c:pt>
                <c:pt idx="359">
                  <c:v>5.2520689440607304</c:v>
                </c:pt>
                <c:pt idx="360">
                  <c:v>5.2732250637794786</c:v>
                </c:pt>
                <c:pt idx="361">
                  <c:v>5.2950034223134832</c:v>
                </c:pt>
                <c:pt idx="362">
                  <c:v>5.3011309931227792</c:v>
                </c:pt>
                <c:pt idx="363">
                  <c:v>5.3066066946970443</c:v>
                </c:pt>
                <c:pt idx="364">
                  <c:v>5.3197881768075224</c:v>
                </c:pt>
                <c:pt idx="365">
                  <c:v>5.3227552734739589</c:v>
                </c:pt>
                <c:pt idx="366">
                  <c:v>5.3258802950794752</c:v>
                </c:pt>
                <c:pt idx="367">
                  <c:v>5.3259909153132972</c:v>
                </c:pt>
                <c:pt idx="368">
                  <c:v>5.3307199303092521</c:v>
                </c:pt>
                <c:pt idx="369">
                  <c:v>5.3324621989919736</c:v>
                </c:pt>
                <c:pt idx="370">
                  <c:v>5.3361956318835171</c:v>
                </c:pt>
                <c:pt idx="371">
                  <c:v>5.3526423862531063</c:v>
                </c:pt>
                <c:pt idx="372">
                  <c:v>5.3774127310061592</c:v>
                </c:pt>
                <c:pt idx="373">
                  <c:v>5.3868458714454617</c:v>
                </c:pt>
                <c:pt idx="374">
                  <c:v>5.3908281998631082</c:v>
                </c:pt>
                <c:pt idx="375">
                  <c:v>5.3991938550460112</c:v>
                </c:pt>
                <c:pt idx="376">
                  <c:v>5.4073797523489517</c:v>
                </c:pt>
                <c:pt idx="377">
                  <c:v>5.4101176031360847</c:v>
                </c:pt>
                <c:pt idx="378">
                  <c:v>5.4133828753951967</c:v>
                </c:pt>
                <c:pt idx="379">
                  <c:v>5.4148169877122658</c:v>
                </c:pt>
                <c:pt idx="380">
                  <c:v>5.415468856947296</c:v>
                </c:pt>
                <c:pt idx="381">
                  <c:v>5.4188585769694608</c:v>
                </c:pt>
                <c:pt idx="382">
                  <c:v>5.4320480644915969</c:v>
                </c:pt>
                <c:pt idx="383">
                  <c:v>5.4618878725654918</c:v>
                </c:pt>
                <c:pt idx="384">
                  <c:v>5.4695740034549072</c:v>
                </c:pt>
                <c:pt idx="385">
                  <c:v>5.4732375085557834</c:v>
                </c:pt>
                <c:pt idx="386">
                  <c:v>5.4900426974348946</c:v>
                </c:pt>
                <c:pt idx="387">
                  <c:v>5.4901730712818999</c:v>
                </c:pt>
                <c:pt idx="388">
                  <c:v>5.4927805482220275</c:v>
                </c:pt>
                <c:pt idx="389">
                  <c:v>5.495737664115488</c:v>
                </c:pt>
                <c:pt idx="390">
                  <c:v>5.4969525113262279</c:v>
                </c:pt>
                <c:pt idx="391">
                  <c:v>5.4974799327982078</c:v>
                </c:pt>
                <c:pt idx="392">
                  <c:v>5.503080082135523</c:v>
                </c:pt>
                <c:pt idx="393">
                  <c:v>5.5230272807274856</c:v>
                </c:pt>
                <c:pt idx="394">
                  <c:v>5.5486148636478259</c:v>
                </c:pt>
                <c:pt idx="395">
                  <c:v>5.5522369485408491</c:v>
                </c:pt>
                <c:pt idx="396">
                  <c:v>5.5577126501151142</c:v>
                </c:pt>
                <c:pt idx="397">
                  <c:v>5.559566266796355</c:v>
                </c:pt>
                <c:pt idx="398">
                  <c:v>5.5701574264202609</c:v>
                </c:pt>
                <c:pt idx="399">
                  <c:v>5.5742642026009586</c:v>
                </c:pt>
                <c:pt idx="400">
                  <c:v>5.5770020533880906</c:v>
                </c:pt>
                <c:pt idx="401">
                  <c:v>5.5798643519382738</c:v>
                </c:pt>
                <c:pt idx="402">
                  <c:v>5.5809132687982785</c:v>
                </c:pt>
                <c:pt idx="403">
                  <c:v>5.583430050888313</c:v>
                </c:pt>
                <c:pt idx="404">
                  <c:v>5.5854893908281991</c:v>
                </c:pt>
                <c:pt idx="405">
                  <c:v>5.6030116358658457</c:v>
                </c:pt>
                <c:pt idx="406">
                  <c:v>5.6283693491085689</c:v>
                </c:pt>
                <c:pt idx="407">
                  <c:v>5.6337764328686211</c:v>
                </c:pt>
                <c:pt idx="408">
                  <c:v>5.6381870666309561</c:v>
                </c:pt>
                <c:pt idx="409">
                  <c:v>5.64443964119745</c:v>
                </c:pt>
                <c:pt idx="410">
                  <c:v>5.6540352187169445</c:v>
                </c:pt>
                <c:pt idx="411">
                  <c:v>5.6566735112936346</c:v>
                </c:pt>
                <c:pt idx="412">
                  <c:v>5.6594113620807667</c:v>
                </c:pt>
                <c:pt idx="413">
                  <c:v>5.6637421442349574</c:v>
                </c:pt>
                <c:pt idx="414">
                  <c:v>5.6639614093412867</c:v>
                </c:pt>
                <c:pt idx="415">
                  <c:v>5.6644888308132666</c:v>
                </c:pt>
                <c:pt idx="416">
                  <c:v>5.6680029985984826</c:v>
                </c:pt>
                <c:pt idx="417">
                  <c:v>5.6868894281625293</c:v>
                </c:pt>
                <c:pt idx="418">
                  <c:v>5.7056810403832996</c:v>
                </c:pt>
                <c:pt idx="419">
                  <c:v>5.7146551068522315</c:v>
                </c:pt>
                <c:pt idx="420">
                  <c:v>5.7189380020894127</c:v>
                </c:pt>
                <c:pt idx="421">
                  <c:v>5.7241941266581922</c:v>
                </c:pt>
                <c:pt idx="422">
                  <c:v>5.7378833805938525</c:v>
                </c:pt>
                <c:pt idx="423">
                  <c:v>5.7386596975919355</c:v>
                </c:pt>
                <c:pt idx="424">
                  <c:v>5.7411486528529645</c:v>
                </c:pt>
                <c:pt idx="425">
                  <c:v>5.7460969329552487</c:v>
                </c:pt>
                <c:pt idx="426">
                  <c:v>5.7485343570514535</c:v>
                </c:pt>
                <c:pt idx="427">
                  <c:v>5.7486155186360532</c:v>
                </c:pt>
                <c:pt idx="428">
                  <c:v>5.750357787318773</c:v>
                </c:pt>
                <c:pt idx="429">
                  <c:v>5.7715139070375212</c:v>
                </c:pt>
                <c:pt idx="430">
                  <c:v>5.7873842717677144</c:v>
                </c:pt>
                <c:pt idx="431">
                  <c:v>5.8015058179329237</c:v>
                </c:pt>
                <c:pt idx="432">
                  <c:v>5.8032913727940949</c:v>
                </c:pt>
                <c:pt idx="433">
                  <c:v>5.8042436687200549</c:v>
                </c:pt>
                <c:pt idx="434">
                  <c:v>5.8213226426778775</c:v>
                </c:pt>
                <c:pt idx="435">
                  <c:v>5.8224563283040203</c:v>
                </c:pt>
                <c:pt idx="436">
                  <c:v>5.8278756439353003</c:v>
                </c:pt>
                <c:pt idx="437">
                  <c:v>5.8306698806654182</c:v>
                </c:pt>
                <c:pt idx="438">
                  <c:v>5.8309703073563446</c:v>
                </c:pt>
                <c:pt idx="439">
                  <c:v>5.8344844751415597</c:v>
                </c:pt>
                <c:pt idx="440">
                  <c:v>5.8344844751415597</c:v>
                </c:pt>
                <c:pt idx="441">
                  <c:v>5.8541768521234649</c:v>
                </c:pt>
                <c:pt idx="442">
                  <c:v>5.8781656399726234</c:v>
                </c:pt>
                <c:pt idx="443">
                  <c:v>5.8832090493173395</c:v>
                </c:pt>
                <c:pt idx="444">
                  <c:v>5.8857273230989859</c:v>
                </c:pt>
                <c:pt idx="445">
                  <c:v>5.8868114845635642</c:v>
                </c:pt>
                <c:pt idx="446">
                  <c:v>5.9055441478439414</c:v>
                </c:pt>
                <c:pt idx="447">
                  <c:v>5.9076301293960443</c:v>
                </c:pt>
                <c:pt idx="448">
                  <c:v>5.9084064463941255</c:v>
                </c:pt>
                <c:pt idx="449">
                  <c:v>5.9136332524422874</c:v>
                </c:pt>
                <c:pt idx="450">
                  <c:v>5.9148006909813891</c:v>
                </c:pt>
                <c:pt idx="451">
                  <c:v>5.9171474202275016</c:v>
                </c:pt>
                <c:pt idx="452">
                  <c:v>5.9171474202275016</c:v>
                </c:pt>
                <c:pt idx="453">
                  <c:v>5.9383983572895271</c:v>
                </c:pt>
                <c:pt idx="454">
                  <c:v>5.9582151820344835</c:v>
                </c:pt>
                <c:pt idx="455">
                  <c:v>5.9696880805710366</c:v>
                </c:pt>
                <c:pt idx="456">
                  <c:v>5.973990417522244</c:v>
                </c:pt>
                <c:pt idx="457">
                  <c:v>5.9755754890305832</c:v>
                </c:pt>
                <c:pt idx="458">
                  <c:v>5.9849418206707741</c:v>
                </c:pt>
                <c:pt idx="459">
                  <c:v>5.9879534565366184</c:v>
                </c:pt>
                <c:pt idx="460">
                  <c:v>5.9910693914800692</c:v>
                </c:pt>
                <c:pt idx="461">
                  <c:v>5.9975880838303839</c:v>
                </c:pt>
                <c:pt idx="462">
                  <c:v>5.9992829438414654</c:v>
                </c:pt>
                <c:pt idx="463">
                  <c:v>5.9995833705323935</c:v>
                </c:pt>
                <c:pt idx="464">
                  <c:v>6.0013689253935674</c:v>
                </c:pt>
                <c:pt idx="465">
                  <c:v>6.0164271047227951</c:v>
                </c:pt>
                <c:pt idx="466">
                  <c:v>6.0208076659822041</c:v>
                </c:pt>
                <c:pt idx="467">
                  <c:v>6.043930060357166</c:v>
                </c:pt>
                <c:pt idx="468">
                  <c:v>6.0525169560077154</c:v>
                </c:pt>
                <c:pt idx="469">
                  <c:v>6.0540399595841068</c:v>
                </c:pt>
                <c:pt idx="470">
                  <c:v>6.0666450520551907</c:v>
                </c:pt>
                <c:pt idx="471">
                  <c:v>6.07242859809595</c:v>
                </c:pt>
                <c:pt idx="472">
                  <c:v>6.0734241802003615</c:v>
                </c:pt>
                <c:pt idx="473">
                  <c:v>6.0800461111711517</c:v>
                </c:pt>
                <c:pt idx="474">
                  <c:v>6.0821355236139629</c:v>
                </c:pt>
                <c:pt idx="475">
                  <c:v>6.0837782340862416</c:v>
                </c:pt>
                <c:pt idx="476">
                  <c:v>6.105282807541534</c:v>
                </c:pt>
                <c:pt idx="477">
                  <c:v>6.1266581923666097</c:v>
                </c:pt>
                <c:pt idx="478">
                  <c:v>6.1348717447280077</c:v>
                </c:pt>
                <c:pt idx="479">
                  <c:v>6.1397548379067901</c:v>
                </c:pt>
                <c:pt idx="480">
                  <c:v>6.1574264202600943</c:v>
                </c:pt>
                <c:pt idx="481">
                  <c:v>6.1575508680231472</c:v>
                </c:pt>
                <c:pt idx="482">
                  <c:v>6.1591555891782841</c:v>
                </c:pt>
                <c:pt idx="483">
                  <c:v>6.1605553925882459</c:v>
                </c:pt>
                <c:pt idx="484">
                  <c:v>6.1622502525993301</c:v>
                </c:pt>
                <c:pt idx="485">
                  <c:v>6.1657644203845443</c:v>
                </c:pt>
                <c:pt idx="486">
                  <c:v>6.1920097986238698</c:v>
                </c:pt>
                <c:pt idx="487">
                  <c:v>6.2093211374525543</c:v>
                </c:pt>
                <c:pt idx="488">
                  <c:v>6.2194446924381737</c:v>
                </c:pt>
                <c:pt idx="489">
                  <c:v>6.2224829699162356</c:v>
                </c:pt>
                <c:pt idx="490">
                  <c:v>6.2374759623219589</c:v>
                </c:pt>
                <c:pt idx="491">
                  <c:v>6.238910074639028</c:v>
                </c:pt>
                <c:pt idx="492">
                  <c:v>6.24217534689814</c:v>
                </c:pt>
                <c:pt idx="493">
                  <c:v>6.245181742858172</c:v>
                </c:pt>
                <c:pt idx="494">
                  <c:v>6.2468232003094952</c:v>
                </c:pt>
                <c:pt idx="495">
                  <c:v>6.2717642840846137</c:v>
                </c:pt>
                <c:pt idx="496">
                  <c:v>6.2952712555426604</c:v>
                </c:pt>
                <c:pt idx="497">
                  <c:v>6.303575502754148</c:v>
                </c:pt>
                <c:pt idx="498">
                  <c:v>6.3051459150021776</c:v>
                </c:pt>
                <c:pt idx="499">
                  <c:v>6.3162217659137578</c:v>
                </c:pt>
                <c:pt idx="500">
                  <c:v>6.3231908406446395</c:v>
                </c:pt>
                <c:pt idx="501">
                  <c:v>6.3245874210966617</c:v>
                </c:pt>
                <c:pt idx="502">
                  <c:v>6.3263020347209258</c:v>
                </c:pt>
                <c:pt idx="503">
                  <c:v>6.3327733183996004</c:v>
                </c:pt>
                <c:pt idx="504">
                  <c:v>6.3490759753593435</c:v>
                </c:pt>
                <c:pt idx="505">
                  <c:v>6.3760221910011179</c:v>
                </c:pt>
                <c:pt idx="506">
                  <c:v>6.3880577556142244</c:v>
                </c:pt>
                <c:pt idx="507">
                  <c:v>6.3910960330922828</c:v>
                </c:pt>
                <c:pt idx="508">
                  <c:v>6.3979249972981735</c:v>
                </c:pt>
                <c:pt idx="509">
                  <c:v>6.4059189726540851</c:v>
                </c:pt>
                <c:pt idx="510">
                  <c:v>6.4086568234412171</c:v>
                </c:pt>
                <c:pt idx="511">
                  <c:v>6.4154362634855451</c:v>
                </c:pt>
                <c:pt idx="512">
                  <c:v>6.4155666373325504</c:v>
                </c:pt>
                <c:pt idx="513">
                  <c:v>6.4307792067437584</c:v>
                </c:pt>
                <c:pt idx="514">
                  <c:v>6.4603755617057992</c:v>
                </c:pt>
                <c:pt idx="515">
                  <c:v>6.4688209229439106</c:v>
                </c:pt>
                <c:pt idx="516">
                  <c:v>6.4718469685507403</c:v>
                </c:pt>
                <c:pt idx="517">
                  <c:v>6.4885819177400288</c:v>
                </c:pt>
                <c:pt idx="518">
                  <c:v>6.4887063655030817</c:v>
                </c:pt>
                <c:pt idx="519">
                  <c:v>6.49131976852716</c:v>
                </c:pt>
                <c:pt idx="520">
                  <c:v>6.4955509924709105</c:v>
                </c:pt>
                <c:pt idx="521">
                  <c:v>6.4977910522058382</c:v>
                </c:pt>
                <c:pt idx="522">
                  <c:v>6.5215605749486638</c:v>
                </c:pt>
                <c:pt idx="523">
                  <c:v>6.5438956734752685</c:v>
                </c:pt>
                <c:pt idx="524">
                  <c:v>6.5545392321573042</c:v>
                </c:pt>
                <c:pt idx="525">
                  <c:v>6.5562003392554242</c:v>
                </c:pt>
                <c:pt idx="526">
                  <c:v>6.5687559075649427</c:v>
                </c:pt>
                <c:pt idx="527">
                  <c:v>6.5745320358301331</c:v>
                </c:pt>
                <c:pt idx="528">
                  <c:v>6.5772698866172661</c:v>
                </c:pt>
                <c:pt idx="529">
                  <c:v>6.5794287847675941</c:v>
                </c:pt>
                <c:pt idx="530">
                  <c:v>6.5819177400286231</c:v>
                </c:pt>
                <c:pt idx="531">
                  <c:v>6.6016101170105284</c:v>
                </c:pt>
                <c:pt idx="532">
                  <c:v>6.6326596779422884</c:v>
                </c:pt>
                <c:pt idx="533">
                  <c:v>6.63395655463093</c:v>
                </c:pt>
                <c:pt idx="534">
                  <c:v>6.6397204510248926</c:v>
                </c:pt>
                <c:pt idx="535">
                  <c:v>6.6447638603696104</c:v>
                </c:pt>
                <c:pt idx="536">
                  <c:v>6.6544707858876242</c:v>
                </c:pt>
                <c:pt idx="537">
                  <c:v>6.6552829712885906</c:v>
                </c:pt>
                <c:pt idx="538">
                  <c:v>6.664053263642586</c:v>
                </c:pt>
                <c:pt idx="539">
                  <c:v>6.6665422189036159</c:v>
                </c:pt>
                <c:pt idx="540">
                  <c:v>6.6873249953332081</c:v>
                </c:pt>
                <c:pt idx="541">
                  <c:v>6.7061493569653079</c:v>
                </c:pt>
                <c:pt idx="542">
                  <c:v>6.7133622328694189</c:v>
                </c:pt>
                <c:pt idx="543">
                  <c:v>6.7284844554919125</c:v>
                </c:pt>
                <c:pt idx="544">
                  <c:v>6.7371989178970697</c:v>
                </c:pt>
                <c:pt idx="545">
                  <c:v>6.7396363419932745</c:v>
                </c:pt>
                <c:pt idx="546">
                  <c:v>6.7467162087285297</c:v>
                </c:pt>
                <c:pt idx="547">
                  <c:v>6.7506689067264007</c:v>
                </c:pt>
                <c:pt idx="548">
                  <c:v>6.7700531273426554</c:v>
                </c:pt>
                <c:pt idx="549">
                  <c:v>6.788140783169422</c:v>
                </c:pt>
                <c:pt idx="550">
                  <c:v>6.8019741345149329</c:v>
                </c:pt>
                <c:pt idx="551">
                  <c:v>6.8043414491053094</c:v>
                </c:pt>
                <c:pt idx="552">
                  <c:v>6.8198618629830117</c:v>
                </c:pt>
                <c:pt idx="553">
                  <c:v>6.8231564537627429</c:v>
                </c:pt>
                <c:pt idx="554">
                  <c:v>6.8309377138945919</c:v>
                </c:pt>
                <c:pt idx="555">
                  <c:v>6.8330236954466921</c:v>
                </c:pt>
                <c:pt idx="556">
                  <c:v>6.8527160724285983</c:v>
                </c:pt>
                <c:pt idx="557">
                  <c:v>6.8767606902265932</c:v>
                </c:pt>
                <c:pt idx="558">
                  <c:v>6.8839655607190462</c:v>
                </c:pt>
                <c:pt idx="559">
                  <c:v>6.8843258042436686</c:v>
                </c:pt>
                <c:pt idx="560">
                  <c:v>6.8961898243212421</c:v>
                </c:pt>
                <c:pt idx="561">
                  <c:v>6.9119204582297629</c:v>
                </c:pt>
                <c:pt idx="562">
                  <c:v>6.9133470225872689</c:v>
                </c:pt>
                <c:pt idx="563">
                  <c:v>6.9156866405326385</c:v>
                </c:pt>
                <c:pt idx="564">
                  <c:v>6.9386661905187035</c:v>
                </c:pt>
                <c:pt idx="565">
                  <c:v>6.9567544023396186</c:v>
                </c:pt>
                <c:pt idx="566">
                  <c:v>6.9682035965403539</c:v>
                </c:pt>
                <c:pt idx="567">
                  <c:v>6.9687965535290086</c:v>
                </c:pt>
                <c:pt idx="568">
                  <c:v>6.9777729745307822</c:v>
                </c:pt>
                <c:pt idx="569">
                  <c:v>6.9832486761050463</c:v>
                </c:pt>
                <c:pt idx="570">
                  <c:v>6.9854101372527833</c:v>
                </c:pt>
                <c:pt idx="571">
                  <c:v>6.9899286203187643</c:v>
                </c:pt>
                <c:pt idx="572">
                  <c:v>6.9902162096871594</c:v>
                </c:pt>
                <c:pt idx="573">
                  <c:v>6.9978221641466005</c:v>
                </c:pt>
                <c:pt idx="574">
                  <c:v>7.0194171259771609</c:v>
                </c:pt>
                <c:pt idx="575">
                  <c:v>7.0519831406030491</c:v>
                </c:pt>
                <c:pt idx="576">
                  <c:v>7.052828075415345</c:v>
                </c:pt>
                <c:pt idx="577">
                  <c:v>7.0574588421773132</c:v>
                </c:pt>
                <c:pt idx="578">
                  <c:v>7.0674015634568965</c:v>
                </c:pt>
                <c:pt idx="579">
                  <c:v>7.0845491552289346</c:v>
                </c:pt>
                <c:pt idx="580">
                  <c:v>7.1037704966818458</c:v>
                </c:pt>
                <c:pt idx="581">
                  <c:v>7.1328618145866614</c:v>
                </c:pt>
                <c:pt idx="582">
                  <c:v>7.135491020501286</c:v>
                </c:pt>
                <c:pt idx="583">
                  <c:v>7.1383375161609264</c:v>
                </c:pt>
                <c:pt idx="584">
                  <c:v>7.1560214705140659</c:v>
                </c:pt>
                <c:pt idx="585">
                  <c:v>7.1643036406896767</c:v>
                </c:pt>
                <c:pt idx="586">
                  <c:v>7.1872906084513133</c:v>
                </c:pt>
                <c:pt idx="587">
                  <c:v>7.2197125256673527</c:v>
                </c:pt>
                <c:pt idx="588">
                  <c:v>7.2224503764544847</c:v>
                </c:pt>
                <c:pt idx="589">
                  <c:v>7.2279260780287462</c:v>
                </c:pt>
                <c:pt idx="590">
                  <c:v>7.2360151826270904</c:v>
                </c:pt>
                <c:pt idx="591">
                  <c:v>7.2416153319644083</c:v>
                </c:pt>
                <c:pt idx="592">
                  <c:v>7.2760546129183314</c:v>
                </c:pt>
                <c:pt idx="593">
                  <c:v>7.3021218343600278</c:v>
                </c:pt>
                <c:pt idx="594">
                  <c:v>7.3039340308334157</c:v>
                </c:pt>
                <c:pt idx="595">
                  <c:v>7.3094097324076799</c:v>
                </c:pt>
                <c:pt idx="596">
                  <c:v>7.3219653007171983</c:v>
                </c:pt>
                <c:pt idx="597">
                  <c:v>7.323318563348824</c:v>
                </c:pt>
                <c:pt idx="598">
                  <c:v>7.3495442919413536</c:v>
                </c:pt>
                <c:pt idx="599">
                  <c:v>7.3865969759193595</c:v>
                </c:pt>
                <c:pt idx="600">
                  <c:v>7.3878947883054673</c:v>
                </c:pt>
                <c:pt idx="601">
                  <c:v>7.3933704898797279</c:v>
                </c:pt>
                <c:pt idx="602">
                  <c:v>7.4045174537987677</c:v>
                </c:pt>
                <c:pt idx="603">
                  <c:v>7.4140999315537304</c:v>
                </c:pt>
                <c:pt idx="604">
                  <c:v>7.431535718145466</c:v>
                </c:pt>
                <c:pt idx="605">
                  <c:v>7.4707236637421435</c:v>
                </c:pt>
                <c:pt idx="606">
                  <c:v>7.4733239670016935</c:v>
                </c:pt>
                <c:pt idx="607">
                  <c:v>7.4761993653164094</c:v>
                </c:pt>
                <c:pt idx="608">
                  <c:v>7.4870696068803388</c:v>
                </c:pt>
                <c:pt idx="609">
                  <c:v>7.4921286789869956</c:v>
                </c:pt>
                <c:pt idx="610">
                  <c:v>7.5201556252026371</c:v>
                </c:pt>
                <c:pt idx="611">
                  <c:v>7.5530784524624339</c:v>
                </c:pt>
                <c:pt idx="612">
                  <c:v>7.5530784524624339</c:v>
                </c:pt>
                <c:pt idx="613">
                  <c:v>7.5585541540367007</c:v>
                </c:pt>
                <c:pt idx="614">
                  <c:v>7.5730197249704441</c:v>
                </c:pt>
                <c:pt idx="615">
                  <c:v>7.6001493373156599</c:v>
                </c:pt>
                <c:pt idx="616">
                  <c:v>7.6303901437371673</c:v>
                </c:pt>
                <c:pt idx="617">
                  <c:v>7.6376514001726026</c:v>
                </c:pt>
                <c:pt idx="618">
                  <c:v>7.6431271017468676</c:v>
                </c:pt>
                <c:pt idx="619">
                  <c:v>7.6556826700563834</c:v>
                </c:pt>
                <c:pt idx="620">
                  <c:v>7.6860994554057687</c:v>
                </c:pt>
                <c:pt idx="621">
                  <c:v>7.7120933751215803</c:v>
                </c:pt>
                <c:pt idx="622">
                  <c:v>7.7217822104885769</c:v>
                </c:pt>
                <c:pt idx="623">
                  <c:v>7.7272579120628411</c:v>
                </c:pt>
                <c:pt idx="624">
                  <c:v>7.7399041752224518</c:v>
                </c:pt>
                <c:pt idx="625">
                  <c:v>7.7686516084873389</c:v>
                </c:pt>
                <c:pt idx="626">
                  <c:v>7.8028747433264884</c:v>
                </c:pt>
                <c:pt idx="627">
                  <c:v>7.8062644633486507</c:v>
                </c:pt>
                <c:pt idx="628">
                  <c:v>7.8117401649229139</c:v>
                </c:pt>
                <c:pt idx="629">
                  <c:v>7.8261464750171097</c:v>
                </c:pt>
                <c:pt idx="630">
                  <c:v>7.8512037615689074</c:v>
                </c:pt>
                <c:pt idx="631">
                  <c:v>7.882924285388353</c:v>
                </c:pt>
                <c:pt idx="632">
                  <c:v>7.8870276306783396</c:v>
                </c:pt>
                <c:pt idx="633">
                  <c:v>7.8925033322526037</c:v>
                </c:pt>
                <c:pt idx="634">
                  <c:v>7.9067886254744586</c:v>
                </c:pt>
                <c:pt idx="635">
                  <c:v>7.9371538796590135</c:v>
                </c:pt>
                <c:pt idx="636">
                  <c:v>7.9686391637110345</c:v>
                </c:pt>
                <c:pt idx="637">
                  <c:v>7.9727459398917313</c:v>
                </c:pt>
                <c:pt idx="638">
                  <c:v>7.9782216414659937</c:v>
                </c:pt>
                <c:pt idx="639">
                  <c:v>7.9890485968514735</c:v>
                </c:pt>
                <c:pt idx="640">
                  <c:v>8.01095140314853</c:v>
                </c:pt>
                <c:pt idx="641">
                  <c:v>8.0198168247449537</c:v>
                </c:pt>
                <c:pt idx="642">
                  <c:v>8.0521632623653581</c:v>
                </c:pt>
                <c:pt idx="643">
                  <c:v>8.057638963939624</c:v>
                </c:pt>
                <c:pt idx="644">
                  <c:v>8.0694892604543522</c:v>
                </c:pt>
                <c:pt idx="645">
                  <c:v>8.1040383299110221</c:v>
                </c:pt>
                <c:pt idx="646">
                  <c:v>8.1315689406038469</c:v>
                </c:pt>
                <c:pt idx="647">
                  <c:v>8.1370446421781129</c:v>
                </c:pt>
                <c:pt idx="648">
                  <c:v>8.1587953456536617</c:v>
                </c:pt>
                <c:pt idx="649">
                  <c:v>8.1902806297056809</c:v>
                </c:pt>
                <c:pt idx="650">
                  <c:v>8.2225481568397338</c:v>
                </c:pt>
                <c:pt idx="651">
                  <c:v>8.2280238584140033</c:v>
                </c:pt>
                <c:pt idx="652">
                  <c:v>8.2400597349262643</c:v>
                </c:pt>
                <c:pt idx="653">
                  <c:v>8.2709227801630263</c:v>
                </c:pt>
                <c:pt idx="654">
                  <c:v>8.3025325119780984</c:v>
                </c:pt>
                <c:pt idx="655">
                  <c:v>8.308008213552359</c:v>
                </c:pt>
                <c:pt idx="656">
                  <c:v>8.3224145236465574</c:v>
                </c:pt>
                <c:pt idx="657">
                  <c:v>8.3531827515400412</c:v>
                </c:pt>
                <c:pt idx="658">
                  <c:v>8.3864103042747811</c:v>
                </c:pt>
                <c:pt idx="659">
                  <c:v>8.3918860058490452</c:v>
                </c:pt>
                <c:pt idx="660">
                  <c:v>8.4050774687325003</c:v>
                </c:pt>
                <c:pt idx="661">
                  <c:v>8.4336234151429217</c:v>
                </c:pt>
                <c:pt idx="662">
                  <c:v>8.4710347831497739</c:v>
                </c:pt>
                <c:pt idx="663">
                  <c:v>8.476510484724038</c:v>
                </c:pt>
                <c:pt idx="664">
                  <c:v>8.4910275868226055</c:v>
                </c:pt>
                <c:pt idx="665">
                  <c:v>8.522929500342233</c:v>
                </c:pt>
                <c:pt idx="666">
                  <c:v>8.5536977282357185</c:v>
                </c:pt>
                <c:pt idx="667">
                  <c:v>8.5591734298099809</c:v>
                </c:pt>
                <c:pt idx="668">
                  <c:v>8.5756005345327733</c:v>
                </c:pt>
                <c:pt idx="669">
                  <c:v>8.6041938896148338</c:v>
                </c:pt>
                <c:pt idx="670">
                  <c:v>8.637919233401778</c:v>
                </c:pt>
                <c:pt idx="671">
                  <c:v>8.6433949349760457</c:v>
                </c:pt>
                <c:pt idx="672">
                  <c:v>8.6579553232530664</c:v>
                </c:pt>
                <c:pt idx="673">
                  <c:v>8.6865486783351251</c:v>
                </c:pt>
                <c:pt idx="674">
                  <c:v>8.7203285420944567</c:v>
                </c:pt>
                <c:pt idx="675">
                  <c:v>8.7258042436687209</c:v>
                </c:pt>
                <c:pt idx="676">
                  <c:v>8.7420820110758495</c:v>
                </c:pt>
                <c:pt idx="677">
                  <c:v>8.769211623421068</c:v>
                </c:pt>
                <c:pt idx="678">
                  <c:v>8.8048036836537857</c:v>
                </c:pt>
                <c:pt idx="679">
                  <c:v>8.8102793852280499</c:v>
                </c:pt>
                <c:pt idx="680">
                  <c:v>8.8247449561617941</c:v>
                </c:pt>
                <c:pt idx="681">
                  <c:v>8.8551617415111767</c:v>
                </c:pt>
                <c:pt idx="682">
                  <c:v>8.8915306747361225</c:v>
                </c:pt>
                <c:pt idx="683">
                  <c:v>8.8970063763103848</c:v>
                </c:pt>
                <c:pt idx="684">
                  <c:v>8.9089664613278572</c:v>
                </c:pt>
                <c:pt idx="685">
                  <c:v>8.939734689221341</c:v>
                </c:pt>
                <c:pt idx="686">
                  <c:v>8.9712851601968637</c:v>
                </c:pt>
                <c:pt idx="687">
                  <c:v>8.9767608617711296</c:v>
                </c:pt>
                <c:pt idx="688">
                  <c:v>8.9913757700205323</c:v>
                </c:pt>
                <c:pt idx="689">
                  <c:v>9.0220894779416358</c:v>
                </c:pt>
                <c:pt idx="690">
                  <c:v>9.0485968514715953</c:v>
                </c:pt>
                <c:pt idx="691">
                  <c:v>9.0540725530458595</c:v>
                </c:pt>
                <c:pt idx="692">
                  <c:v>9.0698477885336217</c:v>
                </c:pt>
                <c:pt idx="693">
                  <c:v>9.1062161657644189</c:v>
                </c:pt>
                <c:pt idx="694">
                  <c:v>9.1303000828560101</c:v>
                </c:pt>
                <c:pt idx="695">
                  <c:v>9.1357757844302743</c:v>
                </c:pt>
                <c:pt idx="696">
                  <c:v>9.1544207362437877</c:v>
                </c:pt>
                <c:pt idx="697">
                  <c:v>9.1888791108503654</c:v>
                </c:pt>
                <c:pt idx="698">
                  <c:v>9.2210814510609183</c:v>
                </c:pt>
                <c:pt idx="699">
                  <c:v>9.2265571526351824</c:v>
                </c:pt>
                <c:pt idx="700">
                  <c:v>9.2403708543338947</c:v>
                </c:pt>
                <c:pt idx="701">
                  <c:v>9.2731006160164267</c:v>
                </c:pt>
                <c:pt idx="702">
                  <c:v>9.3011309931227792</c:v>
                </c:pt>
                <c:pt idx="703">
                  <c:v>9.3066066946970434</c:v>
                </c:pt>
                <c:pt idx="704">
                  <c:v>9.3230337994198358</c:v>
                </c:pt>
                <c:pt idx="705">
                  <c:v>9.3555099247091036</c:v>
                </c:pt>
                <c:pt idx="706">
                  <c:v>9.3868458714454626</c:v>
                </c:pt>
                <c:pt idx="707">
                  <c:v>9.3923215730197267</c:v>
                </c:pt>
                <c:pt idx="708">
                  <c:v>9.4053885881401289</c:v>
                </c:pt>
                <c:pt idx="709">
                  <c:v>9.4339819432221912</c:v>
                </c:pt>
                <c:pt idx="710">
                  <c:v>9.4695740034549072</c:v>
                </c:pt>
                <c:pt idx="711">
                  <c:v>9.4750497050291695</c:v>
                </c:pt>
                <c:pt idx="712">
                  <c:v>9.4895152759629138</c:v>
                </c:pt>
                <c:pt idx="713">
                  <c:v>9.5185548909323536</c:v>
                </c:pt>
                <c:pt idx="714">
                  <c:v>9.55223694854085</c:v>
                </c:pt>
                <c:pt idx="715">
                  <c:v>9.5577126501151159</c:v>
                </c:pt>
                <c:pt idx="716">
                  <c:v>9.5741397548379048</c:v>
                </c:pt>
                <c:pt idx="717">
                  <c:v>9.6045050090224642</c:v>
                </c:pt>
                <c:pt idx="718">
                  <c:v>9.638187066630957</c:v>
                </c:pt>
                <c:pt idx="719">
                  <c:v>9.6436627682052194</c:v>
                </c:pt>
                <c:pt idx="720">
                  <c:v>9.6582664426606915</c:v>
                </c:pt>
                <c:pt idx="721">
                  <c:v>9.687167954108407</c:v>
                </c:pt>
                <c:pt idx="722">
                  <c:v>9.7189380020894092</c:v>
                </c:pt>
                <c:pt idx="723">
                  <c:v>9.7244137036636769</c:v>
                </c:pt>
                <c:pt idx="724">
                  <c:v>9.7406212313809863</c:v>
                </c:pt>
                <c:pt idx="725">
                  <c:v>9.7695227428287001</c:v>
                </c:pt>
                <c:pt idx="726">
                  <c:v>9.8032913727940976</c:v>
                </c:pt>
                <c:pt idx="727">
                  <c:v>9.8087670743683599</c:v>
                </c:pt>
                <c:pt idx="728">
                  <c:v>9.8232841764669292</c:v>
                </c:pt>
                <c:pt idx="729">
                  <c:v>9.8536494306514832</c:v>
                </c:pt>
                <c:pt idx="730">
                  <c:v>9.8868114845635606</c:v>
                </c:pt>
                <c:pt idx="731">
                  <c:v>9.8922871861378301</c:v>
                </c:pt>
                <c:pt idx="732">
                  <c:v>9.9092342945570344</c:v>
                </c:pt>
                <c:pt idx="733">
                  <c:v>9.9382739095264743</c:v>
                </c:pt>
                <c:pt idx="734">
                  <c:v>9.9657768651608478</c:v>
                </c:pt>
                <c:pt idx="735">
                  <c:v>9.9755754890305877</c:v>
                </c:pt>
                <c:pt idx="736">
                  <c:v>9.9767282683093779</c:v>
                </c:pt>
                <c:pt idx="737">
                  <c:v>9.9898699520876111</c:v>
                </c:pt>
                <c:pt idx="738">
                  <c:v>10.016427104722801</c:v>
                </c:pt>
              </c:numCache>
            </c:numRef>
          </c:xVal>
          <c:yVal>
            <c:numRef>
              <c:f>'NSS - BBB+ only'!$H$7:$H$745</c:f>
              <c:numCache>
                <c:formatCode>0.00%</c:formatCode>
                <c:ptCount val="739"/>
                <c:pt idx="0">
                  <c:v>6.8238707779380015E-3</c:v>
                </c:pt>
                <c:pt idx="1">
                  <c:v>7.43930237044716E-3</c:v>
                </c:pt>
                <c:pt idx="2">
                  <c:v>7.9779673166826166E-3</c:v>
                </c:pt>
                <c:pt idx="3">
                  <c:v>8.487810397378755E-3</c:v>
                </c:pt>
                <c:pt idx="4">
                  <c:v>9.0385140986162377E-3</c:v>
                </c:pt>
                <c:pt idx="5">
                  <c:v>9.4947383836427503E-3</c:v>
                </c:pt>
                <c:pt idx="6">
                  <c:v>9.9466379903739681E-3</c:v>
                </c:pt>
                <c:pt idx="7">
                  <c:v>9.969526609120127E-3</c:v>
                </c:pt>
                <c:pt idx="8">
                  <c:v>1.0345274962111146E-2</c:v>
                </c:pt>
                <c:pt idx="9">
                  <c:v>1.0376510365736306E-2</c:v>
                </c:pt>
                <c:pt idx="10">
                  <c:v>1.0378028149517712E-2</c:v>
                </c:pt>
                <c:pt idx="11">
                  <c:v>1.0403458738808869E-2</c:v>
                </c:pt>
                <c:pt idx="12">
                  <c:v>1.0757320369254605E-2</c:v>
                </c:pt>
                <c:pt idx="13">
                  <c:v>1.0772532034124756E-2</c:v>
                </c:pt>
                <c:pt idx="14">
                  <c:v>1.0782901112388452E-2</c:v>
                </c:pt>
                <c:pt idx="15">
                  <c:v>1.1117580296467287E-2</c:v>
                </c:pt>
                <c:pt idx="16">
                  <c:v>1.114172169327155E-2</c:v>
                </c:pt>
                <c:pt idx="17">
                  <c:v>1.1153072892230838E-2</c:v>
                </c:pt>
                <c:pt idx="18">
                  <c:v>1.1458223361332065E-2</c:v>
                </c:pt>
                <c:pt idx="19">
                  <c:v>1.1484577034557557E-2</c:v>
                </c:pt>
                <c:pt idx="20">
                  <c:v>1.1504230468222154E-2</c:v>
                </c:pt>
                <c:pt idx="21">
                  <c:v>1.1528944762553072E-2</c:v>
                </c:pt>
                <c:pt idx="22">
                  <c:v>1.182578998303703E-2</c:v>
                </c:pt>
                <c:pt idx="23">
                  <c:v>1.1841309782514031E-2</c:v>
                </c:pt>
                <c:pt idx="24">
                  <c:v>1.1843634364610721E-2</c:v>
                </c:pt>
                <c:pt idx="25">
                  <c:v>1.1849454296545867E-2</c:v>
                </c:pt>
                <c:pt idx="26">
                  <c:v>1.2129999470760849E-2</c:v>
                </c:pt>
                <c:pt idx="27">
                  <c:v>1.2144700894107113E-2</c:v>
                </c:pt>
                <c:pt idx="28">
                  <c:v>1.2156832163863802E-2</c:v>
                </c:pt>
                <c:pt idx="29">
                  <c:v>1.2162658616307121E-2</c:v>
                </c:pt>
                <c:pt idx="30">
                  <c:v>1.2166675542153459E-2</c:v>
                </c:pt>
                <c:pt idx="31">
                  <c:v>1.2171650294727389E-2</c:v>
                </c:pt>
                <c:pt idx="32">
                  <c:v>1.2431062902782801E-2</c:v>
                </c:pt>
                <c:pt idx="33">
                  <c:v>1.2452111028710073E-2</c:v>
                </c:pt>
                <c:pt idx="34">
                  <c:v>1.2456042100602331E-2</c:v>
                </c:pt>
                <c:pt idx="35">
                  <c:v>1.2468207492675363E-2</c:v>
                </c:pt>
                <c:pt idx="36">
                  <c:v>1.2468207492675363E-2</c:v>
                </c:pt>
                <c:pt idx="37">
                  <c:v>1.2473254998033163E-2</c:v>
                </c:pt>
                <c:pt idx="38">
                  <c:v>1.2716807252431425E-2</c:v>
                </c:pt>
                <c:pt idx="39">
                  <c:v>1.2717215590678909E-2</c:v>
                </c:pt>
                <c:pt idx="40">
                  <c:v>1.2720588375627919E-2</c:v>
                </c:pt>
                <c:pt idx="41">
                  <c:v>1.2730263414199127E-2</c:v>
                </c:pt>
                <c:pt idx="42">
                  <c:v>1.273521107915369E-2</c:v>
                </c:pt>
                <c:pt idx="43">
                  <c:v>1.2745806552590062E-2</c:v>
                </c:pt>
                <c:pt idx="44">
                  <c:v>1.2977285314455524E-2</c:v>
                </c:pt>
                <c:pt idx="45">
                  <c:v>1.2980641251981631E-2</c:v>
                </c:pt>
                <c:pt idx="46">
                  <c:v>1.298174517399223E-2</c:v>
                </c:pt>
                <c:pt idx="47">
                  <c:v>1.298756090976427E-2</c:v>
                </c:pt>
                <c:pt idx="48">
                  <c:v>1.2992604247711478E-2</c:v>
                </c:pt>
                <c:pt idx="49">
                  <c:v>1.3012394246331284E-2</c:v>
                </c:pt>
                <c:pt idx="50">
                  <c:v>1.3233607924522059E-2</c:v>
                </c:pt>
                <c:pt idx="51">
                  <c:v>1.3247444675827617E-2</c:v>
                </c:pt>
                <c:pt idx="52">
                  <c:v>1.3249537083060606E-2</c:v>
                </c:pt>
                <c:pt idx="53">
                  <c:v>1.3249898390118581E-2</c:v>
                </c:pt>
                <c:pt idx="54">
                  <c:v>1.3258271767810874E-2</c:v>
                </c:pt>
                <c:pt idx="55">
                  <c:v>1.3259744612799215E-2</c:v>
                </c:pt>
                <c:pt idx="56">
                  <c:v>1.3466917985535551E-2</c:v>
                </c:pt>
                <c:pt idx="57">
                  <c:v>1.3473344541219489E-2</c:v>
                </c:pt>
                <c:pt idx="58">
                  <c:v>1.347547460343804E-2</c:v>
                </c:pt>
                <c:pt idx="59">
                  <c:v>1.3482977368109942E-2</c:v>
                </c:pt>
                <c:pt idx="60">
                  <c:v>1.3484939969273337E-2</c:v>
                </c:pt>
                <c:pt idx="61">
                  <c:v>1.3495821550203362E-2</c:v>
                </c:pt>
                <c:pt idx="62">
                  <c:v>1.3692326352564326E-2</c:v>
                </c:pt>
                <c:pt idx="63">
                  <c:v>1.370218962811536E-2</c:v>
                </c:pt>
                <c:pt idx="64">
                  <c:v>1.3703586513570194E-2</c:v>
                </c:pt>
                <c:pt idx="65">
                  <c:v>1.3706797317774454E-2</c:v>
                </c:pt>
                <c:pt idx="66">
                  <c:v>1.3707760005702967E-2</c:v>
                </c:pt>
                <c:pt idx="67">
                  <c:v>1.3725330575857855E-2</c:v>
                </c:pt>
                <c:pt idx="68">
                  <c:v>1.3909233522559223E-2</c:v>
                </c:pt>
                <c:pt idx="69">
                  <c:v>1.3910110732398165E-2</c:v>
                </c:pt>
                <c:pt idx="70">
                  <c:v>1.3910979368981318E-2</c:v>
                </c:pt>
                <c:pt idx="71">
                  <c:v>1.3919522640382282E-2</c:v>
                </c:pt>
                <c:pt idx="72">
                  <c:v>1.3922542985008595E-2</c:v>
                </c:pt>
                <c:pt idx="73">
                  <c:v>1.3924282069711386E-2</c:v>
                </c:pt>
                <c:pt idx="74">
                  <c:v>1.4098908552636475E-2</c:v>
                </c:pt>
                <c:pt idx="75">
                  <c:v>1.4104512300389766E-2</c:v>
                </c:pt>
                <c:pt idx="76">
                  <c:v>1.4106413362786861E-2</c:v>
                </c:pt>
                <c:pt idx="77">
                  <c:v>1.4106699047359405E-2</c:v>
                </c:pt>
                <c:pt idx="78">
                  <c:v>1.4112692611428081E-2</c:v>
                </c:pt>
                <c:pt idx="79">
                  <c:v>1.4114470879182727E-2</c:v>
                </c:pt>
                <c:pt idx="80">
                  <c:v>1.4272028944573176E-2</c:v>
                </c:pt>
                <c:pt idx="81">
                  <c:v>1.428893494700589E-2</c:v>
                </c:pt>
                <c:pt idx="82">
                  <c:v>1.4295795990128276E-2</c:v>
                </c:pt>
                <c:pt idx="83">
                  <c:v>1.4296065015910544E-2</c:v>
                </c:pt>
                <c:pt idx="84">
                  <c:v>1.4297854017238256E-2</c:v>
                </c:pt>
                <c:pt idx="85">
                  <c:v>1.4301709090876039E-2</c:v>
                </c:pt>
                <c:pt idx="86">
                  <c:v>1.4444995937626803E-2</c:v>
                </c:pt>
                <c:pt idx="87">
                  <c:v>1.4464854419043846E-2</c:v>
                </c:pt>
                <c:pt idx="88">
                  <c:v>1.446743224592182E-2</c:v>
                </c:pt>
                <c:pt idx="89">
                  <c:v>1.4469643987679727E-2</c:v>
                </c:pt>
                <c:pt idx="90">
                  <c:v>1.4474452190862679E-2</c:v>
                </c:pt>
                <c:pt idx="91">
                  <c:v>1.4479464394521512E-2</c:v>
                </c:pt>
                <c:pt idx="92">
                  <c:v>1.4625862179141257E-2</c:v>
                </c:pt>
                <c:pt idx="93">
                  <c:v>1.463457609157629E-2</c:v>
                </c:pt>
                <c:pt idx="94">
                  <c:v>1.4636407078760965E-2</c:v>
                </c:pt>
                <c:pt idx="95">
                  <c:v>1.4637659728049543E-2</c:v>
                </c:pt>
                <c:pt idx="96">
                  <c:v>1.4641425609851383E-2</c:v>
                </c:pt>
                <c:pt idx="97">
                  <c:v>1.4641664358721036E-2</c:v>
                </c:pt>
                <c:pt idx="98">
                  <c:v>1.4776062953997172E-2</c:v>
                </c:pt>
                <c:pt idx="99">
                  <c:v>1.4790605624790261E-2</c:v>
                </c:pt>
                <c:pt idx="100">
                  <c:v>1.4793206552861898E-2</c:v>
                </c:pt>
                <c:pt idx="101">
                  <c:v>1.4797263069697933E-2</c:v>
                </c:pt>
                <c:pt idx="102">
                  <c:v>1.4797488245066801E-2</c:v>
                </c:pt>
                <c:pt idx="103">
                  <c:v>1.4802862952570434E-2</c:v>
                </c:pt>
                <c:pt idx="104">
                  <c:v>1.4904620699851321E-2</c:v>
                </c:pt>
                <c:pt idx="105">
                  <c:v>1.4927849080892026E-2</c:v>
                </c:pt>
                <c:pt idx="106">
                  <c:v>1.4938255594958811E-2</c:v>
                </c:pt>
                <c:pt idx="107">
                  <c:v>1.4939157997605333E-2</c:v>
                </c:pt>
                <c:pt idx="108">
                  <c:v>1.4942936380794686E-2</c:v>
                </c:pt>
                <c:pt idx="109">
                  <c:v>1.4942936380794686E-2</c:v>
                </c:pt>
                <c:pt idx="110">
                  <c:v>1.4946754180096472E-2</c:v>
                </c:pt>
                <c:pt idx="111">
                  <c:v>1.5030089962136766E-2</c:v>
                </c:pt>
                <c:pt idx="112">
                  <c:v>1.5066016993157526E-2</c:v>
                </c:pt>
                <c:pt idx="113">
                  <c:v>1.5068943734934332E-2</c:v>
                </c:pt>
                <c:pt idx="114">
                  <c:v>1.5071511364931317E-2</c:v>
                </c:pt>
                <c:pt idx="115">
                  <c:v>1.5075738640866407E-2</c:v>
                </c:pt>
                <c:pt idx="116">
                  <c:v>1.5075939749128429E-2</c:v>
                </c:pt>
                <c:pt idx="117">
                  <c:v>1.5080159045359122E-2</c:v>
                </c:pt>
                <c:pt idx="118">
                  <c:v>1.5159696029074476E-2</c:v>
                </c:pt>
                <c:pt idx="119">
                  <c:v>1.5196413407575021E-2</c:v>
                </c:pt>
                <c:pt idx="120">
                  <c:v>1.5198149894090423E-2</c:v>
                </c:pt>
                <c:pt idx="121">
                  <c:v>1.5200135663311361E-2</c:v>
                </c:pt>
                <c:pt idx="122">
                  <c:v>1.5202392462358737E-2</c:v>
                </c:pt>
                <c:pt idx="123">
                  <c:v>1.5210610789107947E-2</c:v>
                </c:pt>
                <c:pt idx="124">
                  <c:v>1.5214777550651457E-2</c:v>
                </c:pt>
                <c:pt idx="125">
                  <c:v>1.5295100836758528E-2</c:v>
                </c:pt>
                <c:pt idx="126">
                  <c:v>1.5324384550483105E-2</c:v>
                </c:pt>
                <c:pt idx="127">
                  <c:v>1.5329875409528433E-2</c:v>
                </c:pt>
                <c:pt idx="128">
                  <c:v>1.5334234456761048E-2</c:v>
                </c:pt>
                <c:pt idx="129">
                  <c:v>1.533485644762674E-2</c:v>
                </c:pt>
                <c:pt idx="130">
                  <c:v>1.533485644762674E-2</c:v>
                </c:pt>
                <c:pt idx="131">
                  <c:v>1.5335794024029001E-2</c:v>
                </c:pt>
                <c:pt idx="132">
                  <c:v>1.5411283396347921E-2</c:v>
                </c:pt>
                <c:pt idx="133">
                  <c:v>1.543799275626268E-2</c:v>
                </c:pt>
                <c:pt idx="134">
                  <c:v>1.5442157729329515E-2</c:v>
                </c:pt>
                <c:pt idx="135">
                  <c:v>1.5446952745930279E-2</c:v>
                </c:pt>
                <c:pt idx="136">
                  <c:v>1.5448607749645623E-2</c:v>
                </c:pt>
                <c:pt idx="137">
                  <c:v>1.5450978908814673E-2</c:v>
                </c:pt>
                <c:pt idx="138">
                  <c:v>1.5452222288035063E-2</c:v>
                </c:pt>
                <c:pt idx="139">
                  <c:v>1.5524503248724831E-2</c:v>
                </c:pt>
                <c:pt idx="140">
                  <c:v>1.5550259714810511E-2</c:v>
                </c:pt>
                <c:pt idx="141">
                  <c:v>1.5556256753804624E-2</c:v>
                </c:pt>
                <c:pt idx="142">
                  <c:v>1.5557718422999637E-2</c:v>
                </c:pt>
                <c:pt idx="143">
                  <c:v>1.5560481288012164E-2</c:v>
                </c:pt>
                <c:pt idx="144">
                  <c:v>1.5562242274247396E-2</c:v>
                </c:pt>
                <c:pt idx="145">
                  <c:v>1.5562638065156207E-2</c:v>
                </c:pt>
                <c:pt idx="146">
                  <c:v>1.5630153232603902E-2</c:v>
                </c:pt>
                <c:pt idx="147">
                  <c:v>1.565538207948123E-2</c:v>
                </c:pt>
                <c:pt idx="148">
                  <c:v>1.5659875347773446E-2</c:v>
                </c:pt>
                <c:pt idx="149">
                  <c:v>1.5661394678661112E-2</c:v>
                </c:pt>
                <c:pt idx="150">
                  <c:v>1.5663216237923865E-2</c:v>
                </c:pt>
                <c:pt idx="151">
                  <c:v>1.5664090242046853E-2</c:v>
                </c:pt>
                <c:pt idx="152">
                  <c:v>1.5673465091372941E-2</c:v>
                </c:pt>
                <c:pt idx="153">
                  <c:v>1.5729636725347149E-2</c:v>
                </c:pt>
                <c:pt idx="154">
                  <c:v>1.575803170941734E-2</c:v>
                </c:pt>
                <c:pt idx="155">
                  <c:v>1.5760466505331139E-2</c:v>
                </c:pt>
                <c:pt idx="156">
                  <c:v>1.5760966098180056E-2</c:v>
                </c:pt>
                <c:pt idx="157">
                  <c:v>1.5762153963254786E-2</c:v>
                </c:pt>
                <c:pt idx="158">
                  <c:v>1.5763396905402505E-2</c:v>
                </c:pt>
                <c:pt idx="159">
                  <c:v>1.5823297368680919E-2</c:v>
                </c:pt>
                <c:pt idx="160">
                  <c:v>1.5826411447621945E-2</c:v>
                </c:pt>
                <c:pt idx="161">
                  <c:v>1.584390964107997E-2</c:v>
                </c:pt>
                <c:pt idx="162">
                  <c:v>1.5852781889984922E-2</c:v>
                </c:pt>
                <c:pt idx="163">
                  <c:v>1.5854813492761376E-2</c:v>
                </c:pt>
                <c:pt idx="164">
                  <c:v>1.5858386485952593E-2</c:v>
                </c:pt>
                <c:pt idx="165">
                  <c:v>1.5858714852957256E-2</c:v>
                </c:pt>
                <c:pt idx="166">
                  <c:v>1.5904153178761791E-2</c:v>
                </c:pt>
                <c:pt idx="167">
                  <c:v>1.5917630224392191E-2</c:v>
                </c:pt>
                <c:pt idx="168">
                  <c:v>1.5926999678908059E-2</c:v>
                </c:pt>
                <c:pt idx="169">
                  <c:v>1.59319845150446E-2</c:v>
                </c:pt>
                <c:pt idx="170">
                  <c:v>1.5943037584270122E-2</c:v>
                </c:pt>
                <c:pt idx="171">
                  <c:v>1.5944756253087992E-2</c:v>
                </c:pt>
                <c:pt idx="172">
                  <c:v>1.5946109648100094E-2</c:v>
                </c:pt>
                <c:pt idx="173">
                  <c:v>1.594729891185374E-2</c:v>
                </c:pt>
                <c:pt idx="174">
                  <c:v>1.598808357299945E-2</c:v>
                </c:pt>
                <c:pt idx="175">
                  <c:v>1.6003137982571365E-2</c:v>
                </c:pt>
                <c:pt idx="176">
                  <c:v>1.6004513357883082E-2</c:v>
                </c:pt>
                <c:pt idx="177">
                  <c:v>1.6022240686828653E-2</c:v>
                </c:pt>
                <c:pt idx="178">
                  <c:v>1.6028246113028249E-2</c:v>
                </c:pt>
                <c:pt idx="179">
                  <c:v>1.6028368969273545E-2</c:v>
                </c:pt>
                <c:pt idx="180">
                  <c:v>1.6030130656031066E-2</c:v>
                </c:pt>
                <c:pt idx="181">
                  <c:v>1.6031192079392145E-2</c:v>
                </c:pt>
                <c:pt idx="182">
                  <c:v>1.6076296848368012E-2</c:v>
                </c:pt>
                <c:pt idx="183">
                  <c:v>1.6082260654853221E-2</c:v>
                </c:pt>
                <c:pt idx="184">
                  <c:v>1.6083459897176734E-2</c:v>
                </c:pt>
                <c:pt idx="185">
                  <c:v>1.6099614058734724E-2</c:v>
                </c:pt>
                <c:pt idx="186">
                  <c:v>1.6109090207779383E-2</c:v>
                </c:pt>
                <c:pt idx="187">
                  <c:v>1.6110441936031207E-2</c:v>
                </c:pt>
                <c:pt idx="188">
                  <c:v>1.6110647811798957E-2</c:v>
                </c:pt>
                <c:pt idx="189">
                  <c:v>1.611092944841588E-2</c:v>
                </c:pt>
                <c:pt idx="190">
                  <c:v>1.611131993752014E-2</c:v>
                </c:pt>
                <c:pt idx="191">
                  <c:v>1.6152498033478201E-2</c:v>
                </c:pt>
                <c:pt idx="192">
                  <c:v>1.616316613547562E-2</c:v>
                </c:pt>
                <c:pt idx="193">
                  <c:v>1.6165533444009009E-2</c:v>
                </c:pt>
                <c:pt idx="194">
                  <c:v>1.6177227682320855E-2</c:v>
                </c:pt>
                <c:pt idx="195">
                  <c:v>1.6178729642424436E-2</c:v>
                </c:pt>
                <c:pt idx="196">
                  <c:v>1.6185121256294052E-2</c:v>
                </c:pt>
                <c:pt idx="197">
                  <c:v>1.6186455348304676E-2</c:v>
                </c:pt>
                <c:pt idx="198">
                  <c:v>1.6187677251088876E-2</c:v>
                </c:pt>
                <c:pt idx="199">
                  <c:v>1.6191529530313126E-2</c:v>
                </c:pt>
                <c:pt idx="200">
                  <c:v>1.6227293181571682E-2</c:v>
                </c:pt>
                <c:pt idx="201">
                  <c:v>1.6233526718950331E-2</c:v>
                </c:pt>
                <c:pt idx="202">
                  <c:v>1.6237573447473765E-2</c:v>
                </c:pt>
                <c:pt idx="203">
                  <c:v>1.624821321859183E-2</c:v>
                </c:pt>
                <c:pt idx="204">
                  <c:v>1.6251080077928842E-2</c:v>
                </c:pt>
                <c:pt idx="205">
                  <c:v>1.6255575175178401E-2</c:v>
                </c:pt>
                <c:pt idx="206">
                  <c:v>1.6256927246673679E-2</c:v>
                </c:pt>
                <c:pt idx="207">
                  <c:v>1.625844888346599E-2</c:v>
                </c:pt>
                <c:pt idx="208">
                  <c:v>1.625949285434963E-2</c:v>
                </c:pt>
                <c:pt idx="209">
                  <c:v>1.629764770861945E-2</c:v>
                </c:pt>
                <c:pt idx="210">
                  <c:v>1.6300765639444388E-2</c:v>
                </c:pt>
                <c:pt idx="211">
                  <c:v>1.630839384211186E-2</c:v>
                </c:pt>
                <c:pt idx="212">
                  <c:v>1.6320130939878399E-2</c:v>
                </c:pt>
                <c:pt idx="213">
                  <c:v>1.6323144502415097E-2</c:v>
                </c:pt>
                <c:pt idx="214">
                  <c:v>1.6323967185584171E-2</c:v>
                </c:pt>
                <c:pt idx="215">
                  <c:v>1.6323995159406565E-2</c:v>
                </c:pt>
                <c:pt idx="216">
                  <c:v>1.6324845331888677E-2</c:v>
                </c:pt>
                <c:pt idx="217">
                  <c:v>1.6329931395631523E-2</c:v>
                </c:pt>
                <c:pt idx="218">
                  <c:v>1.6364472118480664E-2</c:v>
                </c:pt>
                <c:pt idx="219">
                  <c:v>1.6374267069523375E-2</c:v>
                </c:pt>
                <c:pt idx="220">
                  <c:v>1.6375121637130823E-2</c:v>
                </c:pt>
                <c:pt idx="221">
                  <c:v>1.6388177449101048E-2</c:v>
                </c:pt>
                <c:pt idx="222">
                  <c:v>1.6388783513449662E-2</c:v>
                </c:pt>
                <c:pt idx="223">
                  <c:v>1.6392169146447949E-2</c:v>
                </c:pt>
                <c:pt idx="224">
                  <c:v>1.639221305600189E-2</c:v>
                </c:pt>
                <c:pt idx="225">
                  <c:v>1.6394523787787288E-2</c:v>
                </c:pt>
                <c:pt idx="226">
                  <c:v>1.6395083863858836E-2</c:v>
                </c:pt>
                <c:pt idx="227">
                  <c:v>1.6395590416649775E-2</c:v>
                </c:pt>
                <c:pt idx="228">
                  <c:v>1.6417535034755473E-2</c:v>
                </c:pt>
                <c:pt idx="229">
                  <c:v>1.6430099026342869E-2</c:v>
                </c:pt>
                <c:pt idx="230">
                  <c:v>1.6436004852673075E-2</c:v>
                </c:pt>
                <c:pt idx="231">
                  <c:v>1.6438614240491964E-2</c:v>
                </c:pt>
                <c:pt idx="232">
                  <c:v>1.6448856686075878E-2</c:v>
                </c:pt>
                <c:pt idx="233">
                  <c:v>1.6451933535912469E-2</c:v>
                </c:pt>
                <c:pt idx="234">
                  <c:v>1.6452323461689119E-2</c:v>
                </c:pt>
                <c:pt idx="235">
                  <c:v>1.6455443575215847E-2</c:v>
                </c:pt>
                <c:pt idx="236">
                  <c:v>1.6456928284067415E-2</c:v>
                </c:pt>
                <c:pt idx="237">
                  <c:v>1.6457670077428353E-2</c:v>
                </c:pt>
                <c:pt idx="238">
                  <c:v>1.6459615507833196E-2</c:v>
                </c:pt>
                <c:pt idx="239">
                  <c:v>1.6473273035914688E-2</c:v>
                </c:pt>
                <c:pt idx="240">
                  <c:v>1.6492606502687007E-2</c:v>
                </c:pt>
                <c:pt idx="241">
                  <c:v>1.6498083948356369E-2</c:v>
                </c:pt>
                <c:pt idx="242">
                  <c:v>1.6501088546571056E-2</c:v>
                </c:pt>
                <c:pt idx="243">
                  <c:v>1.650825036449929E-2</c:v>
                </c:pt>
                <c:pt idx="244">
                  <c:v>1.6512980059212895E-2</c:v>
                </c:pt>
                <c:pt idx="245">
                  <c:v>1.6513604912520033E-2</c:v>
                </c:pt>
                <c:pt idx="246">
                  <c:v>1.6517060202326218E-2</c:v>
                </c:pt>
                <c:pt idx="247">
                  <c:v>1.6517992676578011E-2</c:v>
                </c:pt>
                <c:pt idx="248">
                  <c:v>1.6518207467320915E-2</c:v>
                </c:pt>
                <c:pt idx="249">
                  <c:v>1.6522413898683478E-2</c:v>
                </c:pt>
                <c:pt idx="250">
                  <c:v>1.6531709456392936E-2</c:v>
                </c:pt>
                <c:pt idx="251">
                  <c:v>1.6552815307743187E-2</c:v>
                </c:pt>
                <c:pt idx="252">
                  <c:v>1.655817326216566E-2</c:v>
                </c:pt>
                <c:pt idx="253">
                  <c:v>1.6560715329693255E-2</c:v>
                </c:pt>
                <c:pt idx="254">
                  <c:v>1.6570913867020032E-2</c:v>
                </c:pt>
                <c:pt idx="255">
                  <c:v>1.6571363515267754E-2</c:v>
                </c:pt>
                <c:pt idx="256">
                  <c:v>1.6574193177852144E-2</c:v>
                </c:pt>
                <c:pt idx="257">
                  <c:v>1.6575049589704387E-2</c:v>
                </c:pt>
                <c:pt idx="258">
                  <c:v>1.6575734363924545E-2</c:v>
                </c:pt>
                <c:pt idx="259">
                  <c:v>1.657607663247216E-2</c:v>
                </c:pt>
                <c:pt idx="260">
                  <c:v>1.6578811952403676E-2</c:v>
                </c:pt>
                <c:pt idx="261">
                  <c:v>1.6593851627946778E-2</c:v>
                </c:pt>
                <c:pt idx="262">
                  <c:v>1.6608172921066706E-2</c:v>
                </c:pt>
                <c:pt idx="263">
                  <c:v>1.661460918568718E-2</c:v>
                </c:pt>
                <c:pt idx="264">
                  <c:v>1.6618273388721291E-2</c:v>
                </c:pt>
                <c:pt idx="265">
                  <c:v>1.6626528678475225E-2</c:v>
                </c:pt>
                <c:pt idx="266">
                  <c:v>1.6628147973311861E-2</c:v>
                </c:pt>
                <c:pt idx="267">
                  <c:v>1.6628697556343476E-2</c:v>
                </c:pt>
                <c:pt idx="268">
                  <c:v>1.6631779410694311E-2</c:v>
                </c:pt>
                <c:pt idx="269">
                  <c:v>1.6632492471020638E-2</c:v>
                </c:pt>
                <c:pt idx="270">
                  <c:v>1.6633040473992083E-2</c:v>
                </c:pt>
                <c:pt idx="271">
                  <c:v>1.6634221765266095E-2</c:v>
                </c:pt>
                <c:pt idx="272">
                  <c:v>1.6648210650383792E-2</c:v>
                </c:pt>
                <c:pt idx="273">
                  <c:v>1.6664774466928031E-2</c:v>
                </c:pt>
                <c:pt idx="274">
                  <c:v>1.6670008509103697E-2</c:v>
                </c:pt>
                <c:pt idx="275">
                  <c:v>1.6671311057759083E-2</c:v>
                </c:pt>
                <c:pt idx="276">
                  <c:v>1.6681335503446394E-2</c:v>
                </c:pt>
                <c:pt idx="277">
                  <c:v>1.6682338320126826E-2</c:v>
                </c:pt>
                <c:pt idx="278">
                  <c:v>1.6683006502010801E-2</c:v>
                </c:pt>
                <c:pt idx="279">
                  <c:v>1.668650971282527E-2</c:v>
                </c:pt>
                <c:pt idx="280">
                  <c:v>1.6687512955308858E-2</c:v>
                </c:pt>
                <c:pt idx="281">
                  <c:v>1.6687671900380698E-2</c:v>
                </c:pt>
                <c:pt idx="282">
                  <c:v>1.6688008657572785E-2</c:v>
                </c:pt>
                <c:pt idx="283">
                  <c:v>1.6702259173381622E-2</c:v>
                </c:pt>
                <c:pt idx="284">
                  <c:v>1.6715407890640351E-2</c:v>
                </c:pt>
                <c:pt idx="285">
                  <c:v>1.672234350145612E-2</c:v>
                </c:pt>
                <c:pt idx="286">
                  <c:v>1.6725666397507302E-2</c:v>
                </c:pt>
                <c:pt idx="287">
                  <c:v>1.6733046485263928E-2</c:v>
                </c:pt>
                <c:pt idx="288">
                  <c:v>1.6733557357966868E-2</c:v>
                </c:pt>
                <c:pt idx="289">
                  <c:v>1.6736197303053171E-2</c:v>
                </c:pt>
                <c:pt idx="290">
                  <c:v>1.6739583511512147E-2</c:v>
                </c:pt>
                <c:pt idx="291">
                  <c:v>1.6739718956015753E-2</c:v>
                </c:pt>
                <c:pt idx="292">
                  <c:v>1.6740333803971292E-2</c:v>
                </c:pt>
                <c:pt idx="293">
                  <c:v>1.6742560638279461E-2</c:v>
                </c:pt>
                <c:pt idx="294">
                  <c:v>1.6753800872582131E-2</c:v>
                </c:pt>
                <c:pt idx="295">
                  <c:v>1.6764450033227601E-2</c:v>
                </c:pt>
                <c:pt idx="296">
                  <c:v>1.677424394100914E-2</c:v>
                </c:pt>
                <c:pt idx="297">
                  <c:v>1.6774406293095023E-2</c:v>
                </c:pt>
                <c:pt idx="298">
                  <c:v>1.6783828603080579E-2</c:v>
                </c:pt>
                <c:pt idx="299">
                  <c:v>1.6785432195528173E-2</c:v>
                </c:pt>
                <c:pt idx="300">
                  <c:v>1.6787507536596781E-2</c:v>
                </c:pt>
                <c:pt idx="301">
                  <c:v>1.6790397952251433E-2</c:v>
                </c:pt>
                <c:pt idx="302">
                  <c:v>1.6790788160895284E-2</c:v>
                </c:pt>
                <c:pt idx="303">
                  <c:v>1.6790862645267992E-2</c:v>
                </c:pt>
                <c:pt idx="304">
                  <c:v>1.6791905068551605E-2</c:v>
                </c:pt>
                <c:pt idx="305">
                  <c:v>1.6803458964945152E-2</c:v>
                </c:pt>
                <c:pt idx="306">
                  <c:v>1.6818875987086208E-2</c:v>
                </c:pt>
                <c:pt idx="307">
                  <c:v>1.6821725543421703E-2</c:v>
                </c:pt>
                <c:pt idx="308">
                  <c:v>1.6825864593883855E-2</c:v>
                </c:pt>
                <c:pt idx="309">
                  <c:v>1.6833902803449458E-2</c:v>
                </c:pt>
                <c:pt idx="310">
                  <c:v>1.6835546674976058E-2</c:v>
                </c:pt>
                <c:pt idx="311">
                  <c:v>1.6836126861750338E-2</c:v>
                </c:pt>
                <c:pt idx="312">
                  <c:v>1.6839169649457218E-2</c:v>
                </c:pt>
                <c:pt idx="313">
                  <c:v>1.6839621126229942E-2</c:v>
                </c:pt>
                <c:pt idx="314">
                  <c:v>1.6840454843560063E-2</c:v>
                </c:pt>
                <c:pt idx="315">
                  <c:v>1.6841628946505163E-2</c:v>
                </c:pt>
                <c:pt idx="316">
                  <c:v>1.6852965258466565E-2</c:v>
                </c:pt>
                <c:pt idx="317">
                  <c:v>1.6865320669347605E-2</c:v>
                </c:pt>
                <c:pt idx="318">
                  <c:v>1.6871994719949952E-2</c:v>
                </c:pt>
                <c:pt idx="319">
                  <c:v>1.6874374961031897E-2</c:v>
                </c:pt>
                <c:pt idx="320">
                  <c:v>1.6881800857050711E-2</c:v>
                </c:pt>
                <c:pt idx="321">
                  <c:v>1.6881993368692991E-2</c:v>
                </c:pt>
                <c:pt idx="322">
                  <c:v>1.6882311197067974E-2</c:v>
                </c:pt>
                <c:pt idx="323">
                  <c:v>1.6882903169018165E-2</c:v>
                </c:pt>
                <c:pt idx="324">
                  <c:v>1.6887856764479549E-2</c:v>
                </c:pt>
                <c:pt idx="325">
                  <c:v>1.6887856764479549E-2</c:v>
                </c:pt>
                <c:pt idx="326">
                  <c:v>1.6887927193972179E-2</c:v>
                </c:pt>
                <c:pt idx="327">
                  <c:v>1.6888314505263437E-2</c:v>
                </c:pt>
                <c:pt idx="328">
                  <c:v>1.6900867227730189E-2</c:v>
                </c:pt>
                <c:pt idx="329">
                  <c:v>1.6912762006360479E-2</c:v>
                </c:pt>
                <c:pt idx="330">
                  <c:v>1.6915609216788571E-2</c:v>
                </c:pt>
                <c:pt idx="331">
                  <c:v>1.6919421981820594E-2</c:v>
                </c:pt>
                <c:pt idx="332">
                  <c:v>1.6926350275556612E-2</c:v>
                </c:pt>
                <c:pt idx="333">
                  <c:v>1.6929231027679383E-2</c:v>
                </c:pt>
                <c:pt idx="334">
                  <c:v>1.6929660803883258E-2</c:v>
                </c:pt>
                <c:pt idx="335">
                  <c:v>1.6933842078578114E-2</c:v>
                </c:pt>
                <c:pt idx="336">
                  <c:v>1.6933993302361439E-2</c:v>
                </c:pt>
                <c:pt idx="337">
                  <c:v>1.6935879327681324E-2</c:v>
                </c:pt>
                <c:pt idx="338">
                  <c:v>1.6947763584085552E-2</c:v>
                </c:pt>
                <c:pt idx="339">
                  <c:v>1.6959454015844061E-2</c:v>
                </c:pt>
                <c:pt idx="340">
                  <c:v>1.6960643117995396E-2</c:v>
                </c:pt>
                <c:pt idx="341">
                  <c:v>1.6965552918655244E-2</c:v>
                </c:pt>
                <c:pt idx="342">
                  <c:v>1.6973873321499383E-2</c:v>
                </c:pt>
                <c:pt idx="343">
                  <c:v>1.6976168586123691E-2</c:v>
                </c:pt>
                <c:pt idx="344">
                  <c:v>1.6976260576988148E-2</c:v>
                </c:pt>
                <c:pt idx="345">
                  <c:v>1.697687374718268E-2</c:v>
                </c:pt>
                <c:pt idx="346">
                  <c:v>1.6977790104659097E-2</c:v>
                </c:pt>
                <c:pt idx="347">
                  <c:v>1.6982014319007446E-2</c:v>
                </c:pt>
                <c:pt idx="348">
                  <c:v>1.6982595418110154E-2</c:v>
                </c:pt>
                <c:pt idx="349">
                  <c:v>1.6991591594558E-2</c:v>
                </c:pt>
                <c:pt idx="350">
                  <c:v>1.7004056672332183E-2</c:v>
                </c:pt>
                <c:pt idx="351">
                  <c:v>1.7009550320429567E-2</c:v>
                </c:pt>
                <c:pt idx="352">
                  <c:v>1.7011074653439429E-2</c:v>
                </c:pt>
                <c:pt idx="353">
                  <c:v>1.7019011141636516E-2</c:v>
                </c:pt>
                <c:pt idx="354">
                  <c:v>1.7019803278196823E-2</c:v>
                </c:pt>
                <c:pt idx="355">
                  <c:v>1.702153434303889E-2</c:v>
                </c:pt>
                <c:pt idx="356">
                  <c:v>1.7022135056387611E-2</c:v>
                </c:pt>
                <c:pt idx="357">
                  <c:v>1.7022257867214088E-2</c:v>
                </c:pt>
                <c:pt idx="358">
                  <c:v>1.7025538164469622E-2</c:v>
                </c:pt>
                <c:pt idx="359">
                  <c:v>1.7025998977631483E-2</c:v>
                </c:pt>
                <c:pt idx="360">
                  <c:v>1.703716255272434E-2</c:v>
                </c:pt>
                <c:pt idx="361">
                  <c:v>1.7048600422849843E-2</c:v>
                </c:pt>
                <c:pt idx="362">
                  <c:v>1.7051808974739572E-2</c:v>
                </c:pt>
                <c:pt idx="363">
                  <c:v>1.705467268793447E-2</c:v>
                </c:pt>
                <c:pt idx="364">
                  <c:v>1.7061553041949232E-2</c:v>
                </c:pt>
                <c:pt idx="365">
                  <c:v>1.7063099208389606E-2</c:v>
                </c:pt>
                <c:pt idx="366">
                  <c:v>1.7064726659985131E-2</c:v>
                </c:pt>
                <c:pt idx="367">
                  <c:v>1.7064784250242798E-2</c:v>
                </c:pt>
                <c:pt idx="368">
                  <c:v>1.7067245016846692E-2</c:v>
                </c:pt>
                <c:pt idx="369">
                  <c:v>1.7068151023477106E-2</c:v>
                </c:pt>
                <c:pt idx="370">
                  <c:v>1.7070091401643523E-2</c:v>
                </c:pt>
                <c:pt idx="371">
                  <c:v>1.7078622205216682E-2</c:v>
                </c:pt>
                <c:pt idx="372">
                  <c:v>1.7091419277698985E-2</c:v>
                </c:pt>
                <c:pt idx="373">
                  <c:v>1.709627705248265E-2</c:v>
                </c:pt>
                <c:pt idx="374">
                  <c:v>1.7098325297168392E-2</c:v>
                </c:pt>
                <c:pt idx="375">
                  <c:v>1.7102623205579957E-2</c:v>
                </c:pt>
                <c:pt idx="376">
                  <c:v>1.7106822513060425E-2</c:v>
                </c:pt>
                <c:pt idx="377">
                  <c:v>1.7108225648885828E-2</c:v>
                </c:pt>
                <c:pt idx="378">
                  <c:v>1.7109898200284454E-2</c:v>
                </c:pt>
                <c:pt idx="379">
                  <c:v>1.7110632485007403E-2</c:v>
                </c:pt>
                <c:pt idx="380">
                  <c:v>1.7110966189758034E-2</c:v>
                </c:pt>
                <c:pt idx="381">
                  <c:v>1.7112700843576717E-2</c:v>
                </c:pt>
                <c:pt idx="382">
                  <c:v>1.7119440782609244E-2</c:v>
                </c:pt>
                <c:pt idx="383">
                  <c:v>1.7134634264063808E-2</c:v>
                </c:pt>
                <c:pt idx="384">
                  <c:v>1.7138535879815002E-2</c:v>
                </c:pt>
                <c:pt idx="385">
                  <c:v>1.7140393870220809E-2</c:v>
                </c:pt>
                <c:pt idx="386">
                  <c:v>1.7148903279837077E-2</c:v>
                </c:pt>
                <c:pt idx="387">
                  <c:v>1.7148969209878465E-2</c:v>
                </c:pt>
                <c:pt idx="388">
                  <c:v>1.7150287535196596E-2</c:v>
                </c:pt>
                <c:pt idx="389">
                  <c:v>1.7151782009554129E-2</c:v>
                </c:pt>
                <c:pt idx="390">
                  <c:v>1.7152395779645647E-2</c:v>
                </c:pt>
                <c:pt idx="391">
                  <c:v>1.7152662210766959E-2</c:v>
                </c:pt>
                <c:pt idx="392">
                  <c:v>1.7155489883229721E-2</c:v>
                </c:pt>
                <c:pt idx="393">
                  <c:v>1.7165542993226292E-2</c:v>
                </c:pt>
                <c:pt idx="394">
                  <c:v>1.7178397429012005E-2</c:v>
                </c:pt>
                <c:pt idx="395">
                  <c:v>1.7180213440429741E-2</c:v>
                </c:pt>
                <c:pt idx="396">
                  <c:v>1.7182957146086465E-2</c:v>
                </c:pt>
                <c:pt idx="397">
                  <c:v>1.7183885488379562E-2</c:v>
                </c:pt>
                <c:pt idx="398">
                  <c:v>1.7189185549525705E-2</c:v>
                </c:pt>
                <c:pt idx="399">
                  <c:v>1.7191238739829442E-2</c:v>
                </c:pt>
                <c:pt idx="400">
                  <c:v>1.7192606940900024E-2</c:v>
                </c:pt>
                <c:pt idx="401">
                  <c:v>1.7194036830196571E-2</c:v>
                </c:pt>
                <c:pt idx="402">
                  <c:v>1.719456069857932E-2</c:v>
                </c:pt>
                <c:pt idx="403">
                  <c:v>1.7195817396173683E-2</c:v>
                </c:pt>
                <c:pt idx="404">
                  <c:v>1.7196845389106472E-2</c:v>
                </c:pt>
                <c:pt idx="405">
                  <c:v>1.720558184261611E-2</c:v>
                </c:pt>
                <c:pt idx="406">
                  <c:v>1.7218193274182829E-2</c:v>
                </c:pt>
                <c:pt idx="407">
                  <c:v>1.7220877787459826E-2</c:v>
                </c:pt>
                <c:pt idx="408">
                  <c:v>1.7223066409362831E-2</c:v>
                </c:pt>
                <c:pt idx="409">
                  <c:v>1.7226167250368116E-2</c:v>
                </c:pt>
                <c:pt idx="410">
                  <c:v>1.7230922004582799E-2</c:v>
                </c:pt>
                <c:pt idx="411">
                  <c:v>1.7232228487418677E-2</c:v>
                </c:pt>
                <c:pt idx="412">
                  <c:v>1.7233583898637602E-2</c:v>
                </c:pt>
                <c:pt idx="413">
                  <c:v>1.7235727142790744E-2</c:v>
                </c:pt>
                <c:pt idx="414">
                  <c:v>1.7235835628865506E-2</c:v>
                </c:pt>
                <c:pt idx="415">
                  <c:v>1.7236096573085953E-2</c:v>
                </c:pt>
                <c:pt idx="416">
                  <c:v>1.7237834869959216E-2</c:v>
                </c:pt>
                <c:pt idx="417">
                  <c:v>1.7247166886549255E-2</c:v>
                </c:pt>
                <c:pt idx="418">
                  <c:v>1.7256435623755111E-2</c:v>
                </c:pt>
                <c:pt idx="419">
                  <c:v>1.7260856467100714E-2</c:v>
                </c:pt>
                <c:pt idx="420">
                  <c:v>1.7262965113453554E-2</c:v>
                </c:pt>
                <c:pt idx="421">
                  <c:v>1.7265551871427517E-2</c:v>
                </c:pt>
                <c:pt idx="422">
                  <c:v>1.7272283637293696E-2</c:v>
                </c:pt>
                <c:pt idx="423">
                  <c:v>1.7272665171637728E-2</c:v>
                </c:pt>
                <c:pt idx="424">
                  <c:v>1.7273888252817459E-2</c:v>
                </c:pt>
                <c:pt idx="425">
                  <c:v>1.7276319141946522E-2</c:v>
                </c:pt>
                <c:pt idx="426">
                  <c:v>1.7277516204861107E-2</c:v>
                </c:pt>
                <c:pt idx="427">
                  <c:v>1.7277556061045536E-2</c:v>
                </c:pt>
                <c:pt idx="428">
                  <c:v>1.7278411577222128E-2</c:v>
                </c:pt>
                <c:pt idx="429">
                  <c:v>1.7288791102224546E-2</c:v>
                </c:pt>
                <c:pt idx="430">
                  <c:v>1.7296567079851718E-2</c:v>
                </c:pt>
                <c:pt idx="431">
                  <c:v>1.7303479266743863E-2</c:v>
                </c:pt>
                <c:pt idx="432">
                  <c:v>1.7304352811760636E-2</c:v>
                </c:pt>
                <c:pt idx="433">
                  <c:v>1.7304818662742819E-2</c:v>
                </c:pt>
                <c:pt idx="434">
                  <c:v>1.7313168902068236E-2</c:v>
                </c:pt>
                <c:pt idx="435">
                  <c:v>1.7313722884228146E-2</c:v>
                </c:pt>
                <c:pt idx="436">
                  <c:v>1.731637057122808E-2</c:v>
                </c:pt>
                <c:pt idx="437">
                  <c:v>1.7317735421538479E-2</c:v>
                </c:pt>
                <c:pt idx="438">
                  <c:v>1.7317882153244622E-2</c:v>
                </c:pt>
                <c:pt idx="439">
                  <c:v>1.7319598327888076E-2</c:v>
                </c:pt>
                <c:pt idx="440">
                  <c:v>1.7319598327888076E-2</c:v>
                </c:pt>
                <c:pt idx="441">
                  <c:v>1.7329209367720491E-2</c:v>
                </c:pt>
                <c:pt idx="442">
                  <c:v>1.7340904803338133E-2</c:v>
                </c:pt>
                <c:pt idx="443">
                  <c:v>1.7343362055331206E-2</c:v>
                </c:pt>
                <c:pt idx="444">
                  <c:v>1.7344588813669536E-2</c:v>
                </c:pt>
                <c:pt idx="445">
                  <c:v>1.7345116915767268E-2</c:v>
                </c:pt>
                <c:pt idx="446">
                  <c:v>1.7354238130708462E-2</c:v>
                </c:pt>
                <c:pt idx="447">
                  <c:v>1.735525342619703E-2</c:v>
                </c:pt>
                <c:pt idx="448">
                  <c:v>1.7355631258131613E-2</c:v>
                </c:pt>
                <c:pt idx="449">
                  <c:v>1.7358174864975935E-2</c:v>
                </c:pt>
                <c:pt idx="450">
                  <c:v>1.7358742931852595E-2</c:v>
                </c:pt>
                <c:pt idx="451">
                  <c:v>1.7359884763619864E-2</c:v>
                </c:pt>
                <c:pt idx="452">
                  <c:v>1.7359884763619864E-2</c:v>
                </c:pt>
                <c:pt idx="453">
                  <c:v>1.7370220770652516E-2</c:v>
                </c:pt>
                <c:pt idx="454">
                  <c:v>1.737985359409306E-2</c:v>
                </c:pt>
                <c:pt idx="455">
                  <c:v>1.7385428359652028E-2</c:v>
                </c:pt>
                <c:pt idx="456">
                  <c:v>1.7387518540284821E-2</c:v>
                </c:pt>
                <c:pt idx="457">
                  <c:v>1.738828856054369E-2</c:v>
                </c:pt>
                <c:pt idx="458">
                  <c:v>1.7392838205946826E-2</c:v>
                </c:pt>
                <c:pt idx="459">
                  <c:v>1.7394300928910412E-2</c:v>
                </c:pt>
                <c:pt idx="460">
                  <c:v>1.7395814230897338E-2</c:v>
                </c:pt>
                <c:pt idx="461">
                  <c:v>1.7398979892870241E-2</c:v>
                </c:pt>
                <c:pt idx="462">
                  <c:v>1.7399802914254928E-2</c:v>
                </c:pt>
                <c:pt idx="463">
                  <c:v>1.7399948798865569E-2</c:v>
                </c:pt>
                <c:pt idx="464">
                  <c:v>1.7400815836644701E-2</c:v>
                </c:pt>
                <c:pt idx="465">
                  <c:v>1.7408127071276418E-2</c:v>
                </c:pt>
                <c:pt idx="466">
                  <c:v>1.7410253745963892E-2</c:v>
                </c:pt>
                <c:pt idx="467">
                  <c:v>1.742147798231861E-2</c:v>
                </c:pt>
                <c:pt idx="468">
                  <c:v>1.7425645948398544E-2</c:v>
                </c:pt>
                <c:pt idx="469">
                  <c:v>1.7426385183847801E-2</c:v>
                </c:pt>
                <c:pt idx="470">
                  <c:v>1.7432503394813316E-2</c:v>
                </c:pt>
                <c:pt idx="471">
                  <c:v>1.7435310598436671E-2</c:v>
                </c:pt>
                <c:pt idx="472">
                  <c:v>1.7435793834597268E-2</c:v>
                </c:pt>
                <c:pt idx="473">
                  <c:v>1.7439008023281924E-2</c:v>
                </c:pt>
                <c:pt idx="474">
                  <c:v>1.7440022208747293E-2</c:v>
                </c:pt>
                <c:pt idx="475">
                  <c:v>1.7440819574615695E-2</c:v>
                </c:pt>
                <c:pt idx="476">
                  <c:v>1.7451258533920724E-2</c:v>
                </c:pt>
                <c:pt idx="477">
                  <c:v>1.7461636800450833E-2</c:v>
                </c:pt>
                <c:pt idx="478">
                  <c:v>1.7465625424920549E-2</c:v>
                </c:pt>
                <c:pt idx="479">
                  <c:v>1.7467996960911048E-2</c:v>
                </c:pt>
                <c:pt idx="480">
                  <c:v>1.7476581045678594E-2</c:v>
                </c:pt>
                <c:pt idx="481">
                  <c:v>1.7476641506970012E-2</c:v>
                </c:pt>
                <c:pt idx="482">
                  <c:v>1.7477421153649753E-2</c:v>
                </c:pt>
                <c:pt idx="483">
                  <c:v>1.7478101261956213E-2</c:v>
                </c:pt>
                <c:pt idx="484">
                  <c:v>1.7478924753094392E-2</c:v>
                </c:pt>
                <c:pt idx="485">
                  <c:v>1.7480632293899845E-2</c:v>
                </c:pt>
                <c:pt idx="486">
                  <c:v>1.7493389339688956E-2</c:v>
                </c:pt>
                <c:pt idx="487">
                  <c:v>1.7501808614214628E-2</c:v>
                </c:pt>
                <c:pt idx="488">
                  <c:v>1.7506734146045613E-2</c:v>
                </c:pt>
                <c:pt idx="489">
                  <c:v>1.7508212701377888E-2</c:v>
                </c:pt>
                <c:pt idx="490">
                  <c:v>1.7515511120109691E-2</c:v>
                </c:pt>
                <c:pt idx="491">
                  <c:v>1.7516209427681527E-2</c:v>
                </c:pt>
                <c:pt idx="492">
                  <c:v>1.7517799509060857E-2</c:v>
                </c:pt>
                <c:pt idx="493">
                  <c:v>1.7519263692524475E-2</c:v>
                </c:pt>
                <c:pt idx="494">
                  <c:v>1.7520063188418963E-2</c:v>
                </c:pt>
                <c:pt idx="495">
                  <c:v>1.7532217324256305E-2</c:v>
                </c:pt>
                <c:pt idx="496">
                  <c:v>1.7543684137394655E-2</c:v>
                </c:pt>
                <c:pt idx="497">
                  <c:v>1.7547737886873725E-2</c:v>
                </c:pt>
                <c:pt idx="498">
                  <c:v>1.7548504666779714E-2</c:v>
                </c:pt>
                <c:pt idx="499">
                  <c:v>1.7553914284496583E-2</c:v>
                </c:pt>
                <c:pt idx="500">
                  <c:v>1.7557319602859455E-2</c:v>
                </c:pt>
                <c:pt idx="501">
                  <c:v>1.7558002161607481E-2</c:v>
                </c:pt>
                <c:pt idx="502">
                  <c:v>1.7558840220796488E-2</c:v>
                </c:pt>
                <c:pt idx="503">
                  <c:v>1.7562003887096844E-2</c:v>
                </c:pt>
                <c:pt idx="504">
                  <c:v>1.7569978696033058E-2</c:v>
                </c:pt>
                <c:pt idx="505">
                  <c:v>1.7583175926670899E-2</c:v>
                </c:pt>
                <c:pt idx="506">
                  <c:v>1.7589077240783315E-2</c:v>
                </c:pt>
                <c:pt idx="507">
                  <c:v>1.75905676631994E-2</c:v>
                </c:pt>
                <c:pt idx="508">
                  <c:v>1.759391862966176E-2</c:v>
                </c:pt>
                <c:pt idx="509">
                  <c:v>1.7597843101941391E-2</c:v>
                </c:pt>
                <c:pt idx="510">
                  <c:v>1.7599187653731085E-2</c:v>
                </c:pt>
                <c:pt idx="511">
                  <c:v>1.7602518049824507E-2</c:v>
                </c:pt>
                <c:pt idx="512">
                  <c:v>1.760258211054316E-2</c:v>
                </c:pt>
                <c:pt idx="513">
                  <c:v>1.7610060790221108E-2</c:v>
                </c:pt>
                <c:pt idx="514">
                  <c:v>1.7624633199885671E-2</c:v>
                </c:pt>
                <c:pt idx="515">
                  <c:v>1.762879712480523E-2</c:v>
                </c:pt>
                <c:pt idx="516">
                  <c:v>1.763028972572328E-2</c:v>
                </c:pt>
                <c:pt idx="517">
                  <c:v>1.7638550380434971E-2</c:v>
                </c:pt>
                <c:pt idx="518">
                  <c:v>1.7638611849668653E-2</c:v>
                </c:pt>
                <c:pt idx="519">
                  <c:v>1.7639902832117103E-2</c:v>
                </c:pt>
                <c:pt idx="520">
                  <c:v>1.764199354681404E-2</c:v>
                </c:pt>
                <c:pt idx="521">
                  <c:v>1.7643100674189862E-2</c:v>
                </c:pt>
                <c:pt idx="522">
                  <c:v>1.7654860621029025E-2</c:v>
                </c:pt>
                <c:pt idx="523">
                  <c:v>1.7665931632153749E-2</c:v>
                </c:pt>
                <c:pt idx="524">
                  <c:v>1.7671214715461427E-2</c:v>
                </c:pt>
                <c:pt idx="525">
                  <c:v>1.7672039663458906E-2</c:v>
                </c:pt>
                <c:pt idx="526">
                  <c:v>1.7678278919220226E-2</c:v>
                </c:pt>
                <c:pt idx="527">
                  <c:v>1.7681151560812479E-2</c:v>
                </c:pt>
                <c:pt idx="528">
                  <c:v>1.7682513688423891E-2</c:v>
                </c:pt>
                <c:pt idx="529">
                  <c:v>1.7683588010786126E-2</c:v>
                </c:pt>
                <c:pt idx="530">
                  <c:v>1.7684826834918364E-2</c:v>
                </c:pt>
                <c:pt idx="531">
                  <c:v>1.769463810553222E-2</c:v>
                </c:pt>
                <c:pt idx="532">
                  <c:v>1.7710144160747447E-2</c:v>
                </c:pt>
                <c:pt idx="533">
                  <c:v>1.7710792808328088E-2</c:v>
                </c:pt>
                <c:pt idx="534">
                  <c:v>1.7713676665275676E-2</c:v>
                </c:pt>
                <c:pt idx="535">
                  <c:v>1.7716201358020631E-2</c:v>
                </c:pt>
                <c:pt idx="536">
                  <c:v>1.7721064065148142E-2</c:v>
                </c:pt>
                <c:pt idx="537">
                  <c:v>1.7721471141323046E-2</c:v>
                </c:pt>
                <c:pt idx="538">
                  <c:v>1.7725868987478549E-2</c:v>
                </c:pt>
                <c:pt idx="539">
                  <c:v>1.7727117766765041E-2</c:v>
                </c:pt>
                <c:pt idx="540">
                  <c:v>1.7737557278441108E-2</c:v>
                </c:pt>
                <c:pt idx="541">
                  <c:v>1.7747032184907828E-2</c:v>
                </c:pt>
                <c:pt idx="542">
                  <c:v>1.7750667567244752E-2</c:v>
                </c:pt>
                <c:pt idx="543">
                  <c:v>1.7758298334364504E-2</c:v>
                </c:pt>
                <c:pt idx="544">
                  <c:v>1.7762701287936639E-2</c:v>
                </c:pt>
                <c:pt idx="545">
                  <c:v>1.776393352594105E-2</c:v>
                </c:pt>
                <c:pt idx="546">
                  <c:v>1.7767514587637333E-2</c:v>
                </c:pt>
                <c:pt idx="547">
                  <c:v>1.7769515095219769E-2</c:v>
                </c:pt>
                <c:pt idx="548">
                  <c:v>1.7779338228332643E-2</c:v>
                </c:pt>
                <c:pt idx="549">
                  <c:v>1.7788523383916646E-2</c:v>
                </c:pt>
                <c:pt idx="550">
                  <c:v>1.7795560783935627E-2</c:v>
                </c:pt>
                <c:pt idx="551">
                  <c:v>1.7796766210844833E-2</c:v>
                </c:pt>
                <c:pt idx="552">
                  <c:v>1.7804677257533159E-2</c:v>
                </c:pt>
                <c:pt idx="553">
                  <c:v>1.780635839648996E-2</c:v>
                </c:pt>
                <c:pt idx="554">
                  <c:v>1.7810331516137565E-2</c:v>
                </c:pt>
                <c:pt idx="555">
                  <c:v>1.7811397233479069E-2</c:v>
                </c:pt>
                <c:pt idx="556">
                  <c:v>1.7821470858852342E-2</c:v>
                </c:pt>
                <c:pt idx="557">
                  <c:v>1.7833802900870992E-2</c:v>
                </c:pt>
                <c:pt idx="558">
                  <c:v>1.7837505104515282E-2</c:v>
                </c:pt>
                <c:pt idx="559">
                  <c:v>1.7837690299380825E-2</c:v>
                </c:pt>
                <c:pt idx="560">
                  <c:v>1.7843793937787435E-2</c:v>
                </c:pt>
                <c:pt idx="561">
                  <c:v>1.7851900525516801E-2</c:v>
                </c:pt>
                <c:pt idx="562">
                  <c:v>1.7852636466800929E-2</c:v>
                </c:pt>
                <c:pt idx="563">
                  <c:v>1.7853843719075092E-2</c:v>
                </c:pt>
                <c:pt idx="564">
                  <c:v>1.7865719998420928E-2</c:v>
                </c:pt>
                <c:pt idx="565">
                  <c:v>1.7875092525169958E-2</c:v>
                </c:pt>
                <c:pt idx="566">
                  <c:v>1.7881036154856617E-2</c:v>
                </c:pt>
                <c:pt idx="567">
                  <c:v>1.7881344214493139E-2</c:v>
                </c:pt>
                <c:pt idx="568">
                  <c:v>1.7886010610662088E-2</c:v>
                </c:pt>
                <c:pt idx="569">
                  <c:v>1.7888859807765608E-2</c:v>
                </c:pt>
                <c:pt idx="570">
                  <c:v>1.7889985045747129E-2</c:v>
                </c:pt>
                <c:pt idx="571">
                  <c:v>1.7892338347958094E-2</c:v>
                </c:pt>
                <c:pt idx="572">
                  <c:v>1.7892488175707176E-2</c:v>
                </c:pt>
                <c:pt idx="573">
                  <c:v>1.7896452753589892E-2</c:v>
                </c:pt>
                <c:pt idx="574">
                  <c:v>1.7907730558062069E-2</c:v>
                </c:pt>
                <c:pt idx="575">
                  <c:v>1.7924798880634522E-2</c:v>
                </c:pt>
                <c:pt idx="576">
                  <c:v>1.7925242710739184E-2</c:v>
                </c:pt>
                <c:pt idx="577">
                  <c:v>1.7927676067472753E-2</c:v>
                </c:pt>
                <c:pt idx="578">
                  <c:v>1.7932905853658726E-2</c:v>
                </c:pt>
                <c:pt idx="579">
                  <c:v>1.794194187060022E-2</c:v>
                </c:pt>
                <c:pt idx="580">
                  <c:v>1.7952095767221787E-2</c:v>
                </c:pt>
                <c:pt idx="581">
                  <c:v>1.7967514703419462E-2</c:v>
                </c:pt>
                <c:pt idx="582">
                  <c:v>1.7968911292901932E-2</c:v>
                </c:pt>
                <c:pt idx="583">
                  <c:v>1.7970423878720002E-2</c:v>
                </c:pt>
                <c:pt idx="584">
                  <c:v>1.797983433889834E-2</c:v>
                </c:pt>
                <c:pt idx="585">
                  <c:v>1.7984249687099448E-2</c:v>
                </c:pt>
                <c:pt idx="586">
                  <c:v>1.7996531408083317E-2</c:v>
                </c:pt>
                <c:pt idx="587">
                  <c:v>1.8013922400968468E-2</c:v>
                </c:pt>
                <c:pt idx="588">
                  <c:v>1.8015394666404394E-2</c:v>
                </c:pt>
                <c:pt idx="589">
                  <c:v>1.8018340934090764E-2</c:v>
                </c:pt>
                <c:pt idx="590">
                  <c:v>1.8022697622192222E-2</c:v>
                </c:pt>
                <c:pt idx="591">
                  <c:v>1.8025716766705994E-2</c:v>
                </c:pt>
                <c:pt idx="592">
                  <c:v>1.8044337548924209E-2</c:v>
                </c:pt>
                <c:pt idx="593">
                  <c:v>1.8058493970353452E-2</c:v>
                </c:pt>
                <c:pt idx="594">
                  <c:v>1.8059480139576096E-2</c:v>
                </c:pt>
                <c:pt idx="595">
                  <c:v>1.8062461528312902E-2</c:v>
                </c:pt>
                <c:pt idx="596">
                  <c:v>1.8069306821994327E-2</c:v>
                </c:pt>
                <c:pt idx="597">
                  <c:v>1.8070045377984515E-2</c:v>
                </c:pt>
                <c:pt idx="598">
                  <c:v>1.8084387581132087E-2</c:v>
                </c:pt>
                <c:pt idx="599">
                  <c:v>1.8104746436001594E-2</c:v>
                </c:pt>
                <c:pt idx="600">
                  <c:v>1.810546157496682E-2</c:v>
                </c:pt>
                <c:pt idx="601">
                  <c:v>1.8108480408762104E-2</c:v>
                </c:pt>
                <c:pt idx="602">
                  <c:v>1.8114633571062057E-2</c:v>
                </c:pt>
                <c:pt idx="603">
                  <c:v>1.8119931389683895E-2</c:v>
                </c:pt>
                <c:pt idx="604">
                  <c:v>1.8129590701775094E-2</c:v>
                </c:pt>
                <c:pt idx="605">
                  <c:v>1.8151393934462995E-2</c:v>
                </c:pt>
                <c:pt idx="606">
                  <c:v>1.8152845282939586E-2</c:v>
                </c:pt>
                <c:pt idx="607">
                  <c:v>1.8154450844747823E-2</c:v>
                </c:pt>
                <c:pt idx="608">
                  <c:v>1.8160526928352606E-2</c:v>
                </c:pt>
                <c:pt idx="609">
                  <c:v>1.8163358214866594E-2</c:v>
                </c:pt>
                <c:pt idx="610">
                  <c:v>1.8179083156335454E-2</c:v>
                </c:pt>
                <c:pt idx="611">
                  <c:v>1.8197641684981419E-2</c:v>
                </c:pt>
                <c:pt idx="612">
                  <c:v>1.8197641684981419E-2</c:v>
                </c:pt>
                <c:pt idx="613">
                  <c:v>1.8200737467766445E-2</c:v>
                </c:pt>
                <c:pt idx="614">
                  <c:v>1.8208928433668843E-2</c:v>
                </c:pt>
                <c:pt idx="615">
                  <c:v>1.822433978970904E-2</c:v>
                </c:pt>
                <c:pt idx="616">
                  <c:v>1.8241595126081585E-2</c:v>
                </c:pt>
                <c:pt idx="617">
                  <c:v>1.8245750476631555E-2</c:v>
                </c:pt>
                <c:pt idx="618">
                  <c:v>1.8248887128066271E-2</c:v>
                </c:pt>
                <c:pt idx="619">
                  <c:v>1.8256089458647311E-2</c:v>
                </c:pt>
                <c:pt idx="620">
                  <c:v>1.8273596240356273E-2</c:v>
                </c:pt>
                <c:pt idx="621">
                  <c:v>1.8288623486654568E-2</c:v>
                </c:pt>
                <c:pt idx="622">
                  <c:v>1.8294240325844296E-2</c:v>
                </c:pt>
                <c:pt idx="623">
                  <c:v>1.8297418488949772E-2</c:v>
                </c:pt>
                <c:pt idx="624">
                  <c:v>1.8304768967009534E-2</c:v>
                </c:pt>
                <c:pt idx="625">
                  <c:v>1.8321532405975505E-2</c:v>
                </c:pt>
                <c:pt idx="626">
                  <c:v>1.8341587840768413E-2</c:v>
                </c:pt>
                <c:pt idx="627">
                  <c:v>1.8343580164029656E-2</c:v>
                </c:pt>
                <c:pt idx="628">
                  <c:v>1.8346800777523799E-2</c:v>
                </c:pt>
                <c:pt idx="629">
                  <c:v>1.8355287324068482E-2</c:v>
                </c:pt>
                <c:pt idx="630">
                  <c:v>1.8370094128836376E-2</c:v>
                </c:pt>
                <c:pt idx="631">
                  <c:v>1.8388922356923597E-2</c:v>
                </c:pt>
                <c:pt idx="632">
                  <c:v>1.8391364843325687E-2</c:v>
                </c:pt>
                <c:pt idx="633">
                  <c:v>1.8394626674941968E-2</c:v>
                </c:pt>
                <c:pt idx="634">
                  <c:v>1.8403149569216057E-2</c:v>
                </c:pt>
                <c:pt idx="635">
                  <c:v>1.8421329943945002E-2</c:v>
                </c:pt>
                <c:pt idx="636">
                  <c:v>1.8440272973702061E-2</c:v>
                </c:pt>
                <c:pt idx="637">
                  <c:v>1.8442750736621882E-2</c:v>
                </c:pt>
                <c:pt idx="638">
                  <c:v>1.8446056914278426E-2</c:v>
                </c:pt>
                <c:pt idx="639">
                  <c:v>1.8452602525288769E-2</c:v>
                </c:pt>
                <c:pt idx="640">
                  <c:v>1.8465878382741711E-2</c:v>
                </c:pt>
                <c:pt idx="641">
                  <c:v>1.8471264966564434E-2</c:v>
                </c:pt>
                <c:pt idx="642">
                  <c:v>1.849098230862312E-2</c:v>
                </c:pt>
                <c:pt idx="643">
                  <c:v>1.8494330053065437E-2</c:v>
                </c:pt>
                <c:pt idx="644">
                  <c:v>1.8501584976382976E-2</c:v>
                </c:pt>
                <c:pt idx="645">
                  <c:v>1.8522813618972109E-2</c:v>
                </c:pt>
                <c:pt idx="646">
                  <c:v>1.8539812311048218E-2</c:v>
                </c:pt>
                <c:pt idx="647">
                  <c:v>1.8543202015484449E-2</c:v>
                </c:pt>
                <c:pt idx="648">
                  <c:v>1.8556695395835605E-2</c:v>
                </c:pt>
                <c:pt idx="649">
                  <c:v>1.8576309219845405E-2</c:v>
                </c:pt>
                <c:pt idx="650">
                  <c:v>1.8596510571092507E-2</c:v>
                </c:pt>
                <c:pt idx="651">
                  <c:v>1.8599948769053323E-2</c:v>
                </c:pt>
                <c:pt idx="652">
                  <c:v>1.860751641097292E-2</c:v>
                </c:pt>
                <c:pt idx="653">
                  <c:v>1.8626986580121192E-2</c:v>
                </c:pt>
                <c:pt idx="654">
                  <c:v>1.8647024653411635E-2</c:v>
                </c:pt>
                <c:pt idx="655">
                  <c:v>1.865050579156468E-2</c:v>
                </c:pt>
                <c:pt idx="656">
                  <c:v>1.8659678587871899E-2</c:v>
                </c:pt>
                <c:pt idx="657">
                  <c:v>1.8679337793373614E-2</c:v>
                </c:pt>
                <c:pt idx="658">
                  <c:v>1.870067323838763E-2</c:v>
                </c:pt>
                <c:pt idx="659">
                  <c:v>1.8704199657017119E-2</c:v>
                </c:pt>
                <c:pt idx="660">
                  <c:v>1.8712707291676546E-2</c:v>
                </c:pt>
                <c:pt idx="661">
                  <c:v>1.8731176504325368E-2</c:v>
                </c:pt>
                <c:pt idx="662">
                  <c:v>1.8755503850987031E-2</c:v>
                </c:pt>
                <c:pt idx="663">
                  <c:v>1.8759076156989695E-2</c:v>
                </c:pt>
                <c:pt idx="664">
                  <c:v>1.8768561405243179E-2</c:v>
                </c:pt>
                <c:pt idx="665">
                  <c:v>1.8789479137869283E-2</c:v>
                </c:pt>
                <c:pt idx="666">
                  <c:v>1.8809749339210355E-2</c:v>
                </c:pt>
                <c:pt idx="667">
                  <c:v>1.881336661599705E-2</c:v>
                </c:pt>
                <c:pt idx="668">
                  <c:v>1.8824236345312127E-2</c:v>
                </c:pt>
                <c:pt idx="669">
                  <c:v>1.8843220483079112E-2</c:v>
                </c:pt>
                <c:pt idx="670">
                  <c:v>1.8865716581975566E-2</c:v>
                </c:pt>
                <c:pt idx="671">
                  <c:v>1.8869379777750599E-2</c:v>
                </c:pt>
                <c:pt idx="672">
                  <c:v>1.8879135084659007E-2</c:v>
                </c:pt>
                <c:pt idx="673">
                  <c:v>1.8898353826970693E-2</c:v>
                </c:pt>
                <c:pt idx="674">
                  <c:v>1.8921163659896302E-2</c:v>
                </c:pt>
                <c:pt idx="675">
                  <c:v>1.8924871841040823E-2</c:v>
                </c:pt>
                <c:pt idx="676">
                  <c:v>1.8935912907744629E-2</c:v>
                </c:pt>
                <c:pt idx="677">
                  <c:v>1.8954373403832062E-2</c:v>
                </c:pt>
                <c:pt idx="678">
                  <c:v>1.8978703527490266E-2</c:v>
                </c:pt>
                <c:pt idx="679">
                  <c:v>1.8982457834806558E-2</c:v>
                </c:pt>
                <c:pt idx="680">
                  <c:v>1.8992390249181843E-2</c:v>
                </c:pt>
                <c:pt idx="681">
                  <c:v>1.9013343201401953E-2</c:v>
                </c:pt>
                <c:pt idx="682">
                  <c:v>1.9038517385875579E-2</c:v>
                </c:pt>
                <c:pt idx="683">
                  <c:v>1.9042319020762956E-2</c:v>
                </c:pt>
                <c:pt idx="684">
                  <c:v>1.9050632975713716E-2</c:v>
                </c:pt>
                <c:pt idx="685">
                  <c:v>1.9072086703434306E-2</c:v>
                </c:pt>
                <c:pt idx="686">
                  <c:v>1.9094183694435503E-2</c:v>
                </c:pt>
                <c:pt idx="687">
                  <c:v>1.9098028791914738E-2</c:v>
                </c:pt>
                <c:pt idx="688">
                  <c:v>1.9108306135605053E-2</c:v>
                </c:pt>
                <c:pt idx="689">
                  <c:v>1.9129973483791043E-2</c:v>
                </c:pt>
                <c:pt idx="690">
                  <c:v>1.9148748734355459E-2</c:v>
                </c:pt>
                <c:pt idx="691">
                  <c:v>1.9152635879594298E-2</c:v>
                </c:pt>
                <c:pt idx="692">
                  <c:v>1.9163851185818676E-2</c:v>
                </c:pt>
                <c:pt idx="693">
                  <c:v>1.9189801043585412E-2</c:v>
                </c:pt>
                <c:pt idx="694">
                  <c:v>1.9207057682257687E-2</c:v>
                </c:pt>
                <c:pt idx="695">
                  <c:v>1.9210989146547577E-2</c:v>
                </c:pt>
                <c:pt idx="696">
                  <c:v>1.9224398150607773E-2</c:v>
                </c:pt>
                <c:pt idx="697">
                  <c:v>1.9249270180786267E-2</c:v>
                </c:pt>
                <c:pt idx="698">
                  <c:v>1.9272619710818478E-2</c:v>
                </c:pt>
                <c:pt idx="699">
                  <c:v>1.9276600243238837E-2</c:v>
                </c:pt>
                <c:pt idx="700">
                  <c:v>1.9286655160849941E-2</c:v>
                </c:pt>
                <c:pt idx="701">
                  <c:v>1.9310553916205848E-2</c:v>
                </c:pt>
                <c:pt idx="702">
                  <c:v>1.9331104932749376E-2</c:v>
                </c:pt>
                <c:pt idx="703">
                  <c:v>1.9335128553140891E-2</c:v>
                </c:pt>
                <c:pt idx="704">
                  <c:v>1.9347217055208053E-2</c:v>
                </c:pt>
                <c:pt idx="705">
                  <c:v>1.9371193616409224E-2</c:v>
                </c:pt>
                <c:pt idx="706">
                  <c:v>1.9394426184990581E-2</c:v>
                </c:pt>
                <c:pt idx="707">
                  <c:v>1.9398495730006213E-2</c:v>
                </c:pt>
                <c:pt idx="708">
                  <c:v>1.940821896457029E-2</c:v>
                </c:pt>
                <c:pt idx="709">
                  <c:v>1.9429553480828497E-2</c:v>
                </c:pt>
                <c:pt idx="710">
                  <c:v>1.94562211226685E-2</c:v>
                </c:pt>
                <c:pt idx="711">
                  <c:v>1.9460334760203479E-2</c:v>
                </c:pt>
                <c:pt idx="712">
                  <c:v>1.9471216059568953E-2</c:v>
                </c:pt>
                <c:pt idx="713">
                  <c:v>1.9493121476149133E-2</c:v>
                </c:pt>
                <c:pt idx="714">
                  <c:v>1.9518631009603622E-2</c:v>
                </c:pt>
                <c:pt idx="715">
                  <c:v>1.9522788455825498E-2</c:v>
                </c:pt>
                <c:pt idx="716">
                  <c:v>1.9535278146727269E-2</c:v>
                </c:pt>
                <c:pt idx="717">
                  <c:v>1.955843358188377E-2</c:v>
                </c:pt>
                <c:pt idx="718">
                  <c:v>1.9584221973537624E-2</c:v>
                </c:pt>
                <c:pt idx="719">
                  <c:v>1.9588424686189668E-2</c:v>
                </c:pt>
                <c:pt idx="720">
                  <c:v>1.9599647352425472E-2</c:v>
                </c:pt>
                <c:pt idx="721">
                  <c:v>1.962191781188722E-2</c:v>
                </c:pt>
                <c:pt idx="722">
                  <c:v>1.9646490692598734E-2</c:v>
                </c:pt>
                <c:pt idx="723">
                  <c:v>1.9650735651571043E-2</c:v>
                </c:pt>
                <c:pt idx="724">
                  <c:v>1.9663317028060227E-2</c:v>
                </c:pt>
                <c:pt idx="725">
                  <c:v>1.968581427963758E-2</c:v>
                </c:pt>
                <c:pt idx="726">
                  <c:v>1.9712200478332165E-2</c:v>
                </c:pt>
                <c:pt idx="727">
                  <c:v>1.9716489260134491E-2</c:v>
                </c:pt>
                <c:pt idx="728">
                  <c:v>1.9727873326813396E-2</c:v>
                </c:pt>
                <c:pt idx="729">
                  <c:v>1.9751749527086512E-2</c:v>
                </c:pt>
                <c:pt idx="730">
                  <c:v>1.9777923976151635E-2</c:v>
                </c:pt>
                <c:pt idx="731">
                  <c:v>1.9782255821437181E-2</c:v>
                </c:pt>
                <c:pt idx="732">
                  <c:v>1.9795680544877826E-2</c:v>
                </c:pt>
                <c:pt idx="733">
                  <c:v>1.9818746888133114E-2</c:v>
                </c:pt>
                <c:pt idx="734">
                  <c:v>1.9840665249327576E-2</c:v>
                </c:pt>
                <c:pt idx="735">
                  <c:v>1.9848491246055602E-2</c:v>
                </c:pt>
                <c:pt idx="736">
                  <c:v>1.9849412538982442E-2</c:v>
                </c:pt>
                <c:pt idx="737">
                  <c:v>1.9859924010247547E-2</c:v>
                </c:pt>
                <c:pt idx="738">
                  <c:v>1.988121488557159E-2</c:v>
                </c:pt>
              </c:numCache>
            </c:numRef>
          </c:yVal>
          <c:smooth val="1"/>
        </c:ser>
        <c:dLbls>
          <c:showLegendKey val="0"/>
          <c:showVal val="0"/>
          <c:showCatName val="0"/>
          <c:showSerName val="0"/>
          <c:showPercent val="0"/>
          <c:showBubbleSize val="0"/>
        </c:dLbls>
        <c:axId val="180552064"/>
        <c:axId val="180553600"/>
      </c:scatterChart>
      <c:valAx>
        <c:axId val="180552064"/>
        <c:scaling>
          <c:orientation val="minMax"/>
        </c:scaling>
        <c:delete val="0"/>
        <c:axPos val="b"/>
        <c:numFmt formatCode="0.00" sourceLinked="1"/>
        <c:majorTickMark val="out"/>
        <c:minorTickMark val="none"/>
        <c:tickLblPos val="nextTo"/>
        <c:crossAx val="180553600"/>
        <c:crosses val="autoZero"/>
        <c:crossBetween val="midCat"/>
      </c:valAx>
      <c:valAx>
        <c:axId val="180553600"/>
        <c:scaling>
          <c:orientation val="minMax"/>
        </c:scaling>
        <c:delete val="0"/>
        <c:axPos val="l"/>
        <c:majorGridlines/>
        <c:numFmt formatCode="0.00%" sourceLinked="1"/>
        <c:majorTickMark val="out"/>
        <c:minorTickMark val="none"/>
        <c:tickLblPos val="nextTo"/>
        <c:crossAx val="180552064"/>
        <c:crosses val="autoZero"/>
        <c:crossBetween val="midCat"/>
      </c:valAx>
      <c:spPr>
        <a:ln>
          <a:noFill/>
        </a:ln>
      </c:spPr>
    </c:plotArea>
    <c:legend>
      <c:legendPos val="r"/>
      <c:layout>
        <c:manualLayout>
          <c:xMode val="edge"/>
          <c:yMode val="edge"/>
          <c:x val="0.81158448943882011"/>
          <c:y val="0.70731252024980451"/>
          <c:w val="0.15755131303031567"/>
          <c:h val="0.13652633737883557"/>
        </c:manualLayout>
      </c:layout>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161925</xdr:colOff>
      <xdr:row>4</xdr:row>
      <xdr:rowOff>85090</xdr:rowOff>
    </xdr:to>
    <xdr:pic>
      <xdr:nvPicPr>
        <xdr:cNvPr id="2" name="Picture 1" descr="C:\Users\dianap\AppData\Local\Microsoft\Windows\Temporary Internet Files\Content.Outlook\J10GMA6S\ComComNZ-CMYK.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90500"/>
          <a:ext cx="2200275" cy="65659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182879</xdr:rowOff>
    </xdr:from>
    <xdr:to>
      <xdr:col>21</xdr:col>
      <xdr:colOff>9525</xdr:colOff>
      <xdr:row>77</xdr:row>
      <xdr:rowOff>104775</xdr:rowOff>
    </xdr:to>
    <xdr:sp macro="" textlink="">
      <xdr:nvSpPr>
        <xdr:cNvPr id="11" name="TextBox 10"/>
        <xdr:cNvSpPr txBox="1"/>
      </xdr:nvSpPr>
      <xdr:spPr>
        <a:xfrm>
          <a:off x="180975" y="2345054"/>
          <a:ext cx="12201525" cy="130663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a:solidFill>
                <a:schemeClr val="dk1"/>
              </a:solidFill>
              <a:effectLst/>
              <a:latin typeface="+mn-lt"/>
              <a:ea typeface="+mn-ea"/>
              <a:cs typeface="+mn-cs"/>
            </a:rPr>
            <a:t>NSS curves have been generated using the Excel solver add-in.  The solver</a:t>
          </a:r>
          <a:r>
            <a:rPr lang="en-NZ" sz="1100" baseline="0">
              <a:solidFill>
                <a:schemeClr val="dk1"/>
              </a:solidFill>
              <a:effectLst/>
              <a:latin typeface="+mn-lt"/>
              <a:ea typeface="+mn-ea"/>
              <a:cs typeface="+mn-cs"/>
            </a:rPr>
            <a:t> add-in is used to </a:t>
          </a:r>
          <a:r>
            <a:rPr lang="en-NZ" sz="1100">
              <a:solidFill>
                <a:schemeClr val="dk1"/>
              </a:solidFill>
              <a:effectLst/>
              <a:latin typeface="+mn-lt"/>
              <a:ea typeface="+mn-ea"/>
              <a:cs typeface="+mn-cs"/>
            </a:rPr>
            <a:t>minimise the residual sum of squares,</a:t>
          </a:r>
          <a:r>
            <a:rPr lang="en-NZ" sz="1100" baseline="0">
              <a:solidFill>
                <a:schemeClr val="dk1"/>
              </a:solidFill>
              <a:effectLst/>
              <a:latin typeface="+mn-lt"/>
              <a:ea typeface="+mn-ea"/>
              <a:cs typeface="+mn-cs"/>
            </a:rPr>
            <a:t> which is </a:t>
          </a:r>
          <a:r>
            <a:rPr lang="en-NZ" sz="1100">
              <a:solidFill>
                <a:schemeClr val="dk1"/>
              </a:solidFill>
              <a:effectLst/>
              <a:latin typeface="+mn-lt"/>
              <a:ea typeface="+mn-ea"/>
              <a:cs typeface="+mn-cs"/>
            </a:rPr>
            <a:t>calculated as the sum of the squared deviation between the observed bond </a:t>
          </a:r>
          <a:r>
            <a:rPr lang="en-NZ" sz="1100" u="sng">
              <a:solidFill>
                <a:schemeClr val="dk1"/>
              </a:solidFill>
              <a:effectLst/>
              <a:latin typeface="+mn-lt"/>
              <a:ea typeface="+mn-ea"/>
              <a:cs typeface="+mn-cs"/>
            </a:rPr>
            <a:t>Yield</a:t>
          </a:r>
          <a:r>
            <a:rPr lang="en-NZ" sz="1100">
              <a:solidFill>
                <a:schemeClr val="dk1"/>
              </a:solidFill>
              <a:effectLst/>
              <a:latin typeface="+mn-lt"/>
              <a:ea typeface="+mn-ea"/>
              <a:cs typeface="+mn-cs"/>
            </a:rPr>
            <a:t> and </a:t>
          </a:r>
          <a:r>
            <a:rPr lang="en-NZ" sz="1100" u="sng">
              <a:solidFill>
                <a:schemeClr val="dk1"/>
              </a:solidFill>
              <a:effectLst/>
              <a:latin typeface="+mn-lt"/>
              <a:ea typeface="+mn-ea"/>
              <a:cs typeface="+mn-cs"/>
            </a:rPr>
            <a:t>NSS adjusted</a:t>
          </a:r>
          <a:r>
            <a:rPr lang="en-NZ" sz="1100" u="none">
              <a:solidFill>
                <a:schemeClr val="dk1"/>
              </a:solidFill>
              <a:effectLst/>
              <a:latin typeface="+mn-lt"/>
              <a:ea typeface="+mn-ea"/>
              <a:cs typeface="+mn-cs"/>
            </a:rPr>
            <a:t> columns. </a:t>
          </a:r>
          <a:r>
            <a:rPr lang="en-NZ" sz="1100">
              <a:solidFill>
                <a:schemeClr val="dk1"/>
              </a:solidFill>
              <a:effectLst/>
              <a:latin typeface="+mn-lt"/>
              <a:ea typeface="+mn-ea"/>
              <a:cs typeface="+mn-cs"/>
            </a:rPr>
            <a:t>Using the Figure</a:t>
          </a:r>
          <a:r>
            <a:rPr lang="en-NZ" sz="1100" baseline="0">
              <a:solidFill>
                <a:schemeClr val="dk1"/>
              </a:solidFill>
              <a:effectLst/>
              <a:latin typeface="+mn-lt"/>
              <a:ea typeface="+mn-ea"/>
              <a:cs typeface="+mn-cs"/>
            </a:rPr>
            <a:t> 19 worksheet as an example, t</a:t>
          </a:r>
          <a:r>
            <a:rPr lang="en-NZ" sz="1100">
              <a:solidFill>
                <a:schemeClr val="dk1"/>
              </a:solidFill>
              <a:effectLst/>
              <a:latin typeface="+mn-lt"/>
              <a:ea typeface="+mn-ea"/>
              <a:cs typeface="+mn-cs"/>
            </a:rPr>
            <a:t>he </a:t>
          </a:r>
          <a:r>
            <a:rPr lang="en-NZ" sz="1100" u="sng">
              <a:solidFill>
                <a:schemeClr val="dk1"/>
              </a:solidFill>
              <a:effectLst/>
              <a:latin typeface="+mn-lt"/>
              <a:ea typeface="+mn-ea"/>
              <a:cs typeface="+mn-cs"/>
            </a:rPr>
            <a:t>NSS adjusted</a:t>
          </a:r>
          <a:r>
            <a:rPr lang="en-NZ" sz="1100">
              <a:solidFill>
                <a:schemeClr val="dk1"/>
              </a:solidFill>
              <a:effectLst/>
              <a:latin typeface="+mn-lt"/>
              <a:ea typeface="+mn-ea"/>
              <a:cs typeface="+mn-cs"/>
            </a:rPr>
            <a:t> column contains the following formula:</a:t>
          </a: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NZ" sz="1100" b="0">
              <a:solidFill>
                <a:schemeClr val="dk1"/>
              </a:solidFill>
              <a:effectLst/>
              <a:latin typeface="+mn-lt"/>
              <a:ea typeface="+mn-ea"/>
              <a:cs typeface="+mn-cs"/>
            </a:rPr>
            <a:t>(</a:t>
          </a:r>
          <a:r>
            <a:rPr lang="en-NZ" sz="1100" b="1">
              <a:solidFill>
                <a:schemeClr val="dk1"/>
              </a:solidFill>
              <a:effectLst/>
              <a:latin typeface="+mn-lt"/>
              <a:ea typeface="+mn-ea"/>
              <a:cs typeface="+mn-cs"/>
            </a:rPr>
            <a:t>Note:</a:t>
          </a:r>
          <a:r>
            <a:rPr lang="en-NZ" sz="1100">
              <a:solidFill>
                <a:schemeClr val="dk1"/>
              </a:solidFill>
              <a:effectLst/>
              <a:latin typeface="+mn-lt"/>
              <a:ea typeface="+mn-ea"/>
              <a:cs typeface="+mn-cs"/>
            </a:rPr>
            <a:t> The</a:t>
          </a:r>
          <a:r>
            <a:rPr lang="en-NZ" sz="1100" baseline="0">
              <a:solidFill>
                <a:schemeClr val="dk1"/>
              </a:solidFill>
              <a:effectLst/>
              <a:latin typeface="+mn-lt"/>
              <a:ea typeface="+mn-ea"/>
              <a:cs typeface="+mn-cs"/>
            </a:rPr>
            <a:t> </a:t>
          </a:r>
          <a:r>
            <a:rPr lang="en-NZ" sz="1100" u="sng" baseline="0">
              <a:solidFill>
                <a:schemeClr val="dk1"/>
              </a:solidFill>
              <a:effectLst/>
              <a:latin typeface="+mn-lt"/>
              <a:ea typeface="+mn-ea"/>
              <a:cs typeface="+mn-cs"/>
            </a:rPr>
            <a:t>NSS adjusted</a:t>
          </a:r>
          <a:r>
            <a:rPr lang="en-NZ" sz="1100" baseline="0">
              <a:solidFill>
                <a:schemeClr val="dk1"/>
              </a:solidFill>
              <a:effectLst/>
              <a:latin typeface="+mn-lt"/>
              <a:ea typeface="+mn-ea"/>
              <a:cs typeface="+mn-cs"/>
            </a:rPr>
            <a:t> </a:t>
          </a:r>
          <a:r>
            <a:rPr lang="en-NZ" sz="1100">
              <a:solidFill>
                <a:schemeClr val="dk1"/>
              </a:solidFill>
              <a:effectLst/>
              <a:latin typeface="+mn-lt"/>
              <a:ea typeface="+mn-ea"/>
              <a:cs typeface="+mn-cs"/>
            </a:rPr>
            <a:t>function differs from the </a:t>
          </a:r>
          <a:r>
            <a:rPr lang="en-NZ" sz="1100" u="sng">
              <a:solidFill>
                <a:schemeClr val="dk1"/>
              </a:solidFill>
              <a:effectLst/>
              <a:latin typeface="+mn-lt"/>
              <a:ea typeface="+mn-ea"/>
              <a:cs typeface="+mn-cs"/>
            </a:rPr>
            <a:t>NSS</a:t>
          </a:r>
          <a:r>
            <a:rPr lang="en-NZ" sz="1100">
              <a:solidFill>
                <a:schemeClr val="dk1"/>
              </a:solidFill>
              <a:effectLst/>
              <a:latin typeface="+mn-lt"/>
              <a:ea typeface="+mn-ea"/>
              <a:cs typeface="+mn-cs"/>
            </a:rPr>
            <a:t> function, because it takes the effects of additional  bonds into account. For example, in the case of EDBs,</a:t>
          </a:r>
          <a:r>
            <a:rPr lang="en-NZ" sz="1100" baseline="0">
              <a:solidFill>
                <a:schemeClr val="dk1"/>
              </a:solidFill>
              <a:effectLst/>
              <a:latin typeface="+mn-lt"/>
              <a:ea typeface="+mn-ea"/>
              <a:cs typeface="+mn-cs"/>
            </a:rPr>
            <a:t> </a:t>
          </a:r>
          <a:r>
            <a:rPr lang="en-NZ" sz="1100">
              <a:solidFill>
                <a:schemeClr val="dk1"/>
              </a:solidFill>
              <a:effectLst/>
              <a:latin typeface="+mn-lt"/>
              <a:ea typeface="+mn-ea"/>
              <a:cs typeface="+mn-cs"/>
            </a:rPr>
            <a:t>Transpower and GPBs, the adjusted NSS function includes BBB and A- rated bonds in addition to BBB+ rated bonds.)</a:t>
          </a:r>
        </a:p>
        <a:p>
          <a:endParaRPr lang="en-NZ"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To</a:t>
          </a:r>
          <a:r>
            <a:rPr lang="en-NZ" sz="1100" baseline="0">
              <a:solidFill>
                <a:schemeClr val="dk1"/>
              </a:solidFill>
              <a:effectLst/>
              <a:latin typeface="+mn-lt"/>
              <a:ea typeface="+mn-ea"/>
              <a:cs typeface="+mn-cs"/>
            </a:rPr>
            <a:t> </a:t>
          </a:r>
          <a:r>
            <a:rPr lang="en-NZ" sz="1100">
              <a:solidFill>
                <a:schemeClr val="dk1"/>
              </a:solidFill>
              <a:effectLst/>
              <a:latin typeface="+mn-lt"/>
              <a:ea typeface="+mn-ea"/>
              <a:cs typeface="+mn-cs"/>
            </a:rPr>
            <a:t>optimise the model using solver,</a:t>
          </a:r>
          <a:r>
            <a:rPr lang="en-NZ" sz="1100" baseline="0">
              <a:solidFill>
                <a:schemeClr val="dk1"/>
              </a:solidFill>
              <a:effectLst/>
              <a:latin typeface="+mn-lt"/>
              <a:ea typeface="+mn-ea"/>
              <a:cs typeface="+mn-cs"/>
            </a:rPr>
            <a:t> click on "Solver" under the</a:t>
          </a:r>
          <a:r>
            <a:rPr lang="en-NZ" sz="1100">
              <a:solidFill>
                <a:schemeClr val="dk1"/>
              </a:solidFill>
              <a:effectLst/>
              <a:latin typeface="+mn-lt"/>
              <a:ea typeface="+mn-ea"/>
              <a:cs typeface="+mn-cs"/>
            </a:rPr>
            <a:t> Data heading in Excel.</a:t>
          </a: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r>
            <a:rPr lang="en-NZ" sz="1100">
              <a:solidFill>
                <a:schemeClr val="dk1"/>
              </a:solidFill>
              <a:effectLst/>
              <a:latin typeface="+mn-lt"/>
              <a:ea typeface="+mn-ea"/>
              <a:cs typeface="+mn-cs"/>
            </a:rPr>
            <a:t>This</a:t>
          </a:r>
          <a:r>
            <a:rPr lang="en-NZ" sz="1100" baseline="0">
              <a:solidFill>
                <a:schemeClr val="dk1"/>
              </a:solidFill>
              <a:effectLst/>
              <a:latin typeface="+mn-lt"/>
              <a:ea typeface="+mn-ea"/>
              <a:cs typeface="+mn-cs"/>
            </a:rPr>
            <a:t> opens the following box:</a:t>
          </a:r>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The “Set Objective” is the residual sum of squares that is to be </a:t>
          </a:r>
          <a:r>
            <a:rPr lang="en-NZ" sz="1100" b="1">
              <a:solidFill>
                <a:schemeClr val="dk1"/>
              </a:solidFill>
              <a:effectLst/>
              <a:latin typeface="+mn-lt"/>
              <a:ea typeface="+mn-ea"/>
              <a:cs typeface="+mn-cs"/>
            </a:rPr>
            <a:t>minimised</a:t>
          </a:r>
          <a:r>
            <a:rPr lang="en-NZ" sz="1100" b="0">
              <a:solidFill>
                <a:schemeClr val="dk1"/>
              </a:solidFill>
              <a:effectLst/>
              <a:latin typeface="+mn-lt"/>
              <a:ea typeface="+mn-ea"/>
              <a:cs typeface="+mn-cs"/>
            </a:rPr>
            <a:t> (for example, cell I117 in the Figure 19 sheet)</a:t>
          </a:r>
          <a:r>
            <a:rPr lang="en-NZ" sz="1100">
              <a:solidFill>
                <a:schemeClr val="dk1"/>
              </a:solidFill>
              <a:effectLst/>
              <a:latin typeface="+mn-lt"/>
              <a:ea typeface="+mn-ea"/>
              <a:cs typeface="+mn-cs"/>
            </a:rPr>
            <a:t>. The cells in the “By Changing Variable Cells” are the NSS parameter values</a:t>
          </a:r>
          <a:r>
            <a:rPr lang="en-NZ" sz="1100" baseline="0">
              <a:solidFill>
                <a:schemeClr val="dk1"/>
              </a:solidFill>
              <a:effectLst/>
              <a:latin typeface="+mn-lt"/>
              <a:ea typeface="+mn-ea"/>
              <a:cs typeface="+mn-cs"/>
            </a:rPr>
            <a:t> (B</a:t>
          </a:r>
          <a:r>
            <a:rPr lang="en-NZ" sz="1100">
              <a:solidFill>
                <a:schemeClr val="dk1"/>
              </a:solidFill>
              <a:effectLst/>
              <a:latin typeface="+mn-lt"/>
              <a:ea typeface="+mn-ea"/>
              <a:cs typeface="+mn-cs"/>
            </a:rPr>
            <a:t>eta1 to Lambda2 (cells P31 to P38</a:t>
          </a:r>
          <a:r>
            <a:rPr lang="en-NZ" sz="1100" baseline="0">
              <a:solidFill>
                <a:schemeClr val="dk1"/>
              </a:solidFill>
              <a:effectLst/>
              <a:latin typeface="+mn-lt"/>
              <a:ea typeface="+mn-ea"/>
              <a:cs typeface="+mn-cs"/>
            </a:rPr>
            <a:t> in the Figure 19 sheet</a:t>
          </a:r>
          <a:r>
            <a:rPr lang="en-NZ" sz="1100">
              <a:solidFill>
                <a:schemeClr val="dk1"/>
              </a:solidFill>
              <a:effectLst/>
              <a:latin typeface="+mn-lt"/>
              <a:ea typeface="+mn-ea"/>
              <a:cs typeface="+mn-cs"/>
            </a:rPr>
            <a:t>). Uncheck the “Make Unconstrained Variable Non-Negative” box, and optimise using GRG Nonlinear solving method.</a:t>
          </a:r>
        </a:p>
        <a:p>
          <a:pPr marL="0" marR="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Clicking the "Solve" button will</a:t>
          </a:r>
          <a:r>
            <a:rPr lang="en-NZ" sz="1100" baseline="0">
              <a:solidFill>
                <a:schemeClr val="dk1"/>
              </a:solidFill>
              <a:effectLst/>
              <a:latin typeface="+mn-lt"/>
              <a:ea typeface="+mn-ea"/>
              <a:cs typeface="+mn-cs"/>
            </a:rPr>
            <a:t> optimise the NSS parameter values so the residual sum of squares is minimised. This will automatically change the values in the </a:t>
          </a:r>
          <a:r>
            <a:rPr lang="en-NZ" sz="1100" u="sng" baseline="0">
              <a:solidFill>
                <a:schemeClr val="dk1"/>
              </a:solidFill>
              <a:effectLst/>
              <a:latin typeface="+mn-lt"/>
              <a:ea typeface="+mn-ea"/>
              <a:cs typeface="+mn-cs"/>
            </a:rPr>
            <a:t>NSS</a:t>
          </a:r>
          <a:r>
            <a:rPr lang="en-NZ" sz="1100" u="none" baseline="0">
              <a:solidFill>
                <a:schemeClr val="dk1"/>
              </a:solidFill>
              <a:effectLst/>
              <a:latin typeface="+mn-lt"/>
              <a:ea typeface="+mn-ea"/>
              <a:cs typeface="+mn-cs"/>
            </a:rPr>
            <a:t> column, which depends on the NSS parameter values.</a:t>
          </a:r>
          <a:endParaRPr lang="en-NZ"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NZ"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NZ" sz="1100">
              <a:solidFill>
                <a:schemeClr val="dk1"/>
              </a:solidFill>
              <a:effectLst/>
              <a:latin typeface="+mn-lt"/>
              <a:ea typeface="+mn-ea"/>
              <a:cs typeface="+mn-cs"/>
            </a:rPr>
            <a:t>To generate the NSS curve for use in estimations, the </a:t>
          </a:r>
          <a:r>
            <a:rPr lang="en-NZ" sz="1100" u="sng">
              <a:solidFill>
                <a:schemeClr val="dk1"/>
              </a:solidFill>
              <a:effectLst/>
              <a:latin typeface="+mn-lt"/>
              <a:ea typeface="+mn-ea"/>
              <a:cs typeface="+mn-cs"/>
            </a:rPr>
            <a:t>NSS</a:t>
          </a:r>
          <a:r>
            <a:rPr lang="en-NZ" sz="1100">
              <a:solidFill>
                <a:schemeClr val="dk1"/>
              </a:solidFill>
              <a:effectLst/>
              <a:latin typeface="+mn-lt"/>
              <a:ea typeface="+mn-ea"/>
              <a:cs typeface="+mn-cs"/>
            </a:rPr>
            <a:t> column</a:t>
          </a:r>
          <a:r>
            <a:rPr lang="en-NZ" sz="1100" baseline="0">
              <a:solidFill>
                <a:schemeClr val="dk1"/>
              </a:solidFill>
              <a:effectLst/>
              <a:latin typeface="+mn-lt"/>
              <a:ea typeface="+mn-ea"/>
              <a:cs typeface="+mn-cs"/>
            </a:rPr>
            <a:t> contains the smoothed values that replicate the BBB+ rating benchmark (not the </a:t>
          </a:r>
          <a:r>
            <a:rPr lang="en-NZ" sz="1100" u="sng" baseline="0">
              <a:solidFill>
                <a:schemeClr val="dk1"/>
              </a:solidFill>
              <a:effectLst/>
              <a:latin typeface="+mn-lt"/>
              <a:ea typeface="+mn-ea"/>
              <a:cs typeface="+mn-cs"/>
            </a:rPr>
            <a:t>NSS adjusted</a:t>
          </a:r>
          <a:r>
            <a:rPr lang="en-NZ" sz="1100" baseline="0">
              <a:solidFill>
                <a:schemeClr val="dk1"/>
              </a:solidFill>
              <a:effectLst/>
              <a:latin typeface="+mn-lt"/>
              <a:ea typeface="+mn-ea"/>
              <a:cs typeface="+mn-cs"/>
            </a:rPr>
            <a:t> column - this is only used to optimise the parameters). The </a:t>
          </a:r>
          <a:r>
            <a:rPr lang="en-NZ" sz="1100" u="sng" baseline="0">
              <a:solidFill>
                <a:schemeClr val="dk1"/>
              </a:solidFill>
              <a:effectLst/>
              <a:latin typeface="+mn-lt"/>
              <a:ea typeface="+mn-ea"/>
              <a:cs typeface="+mn-cs"/>
            </a:rPr>
            <a:t>NSS</a:t>
          </a:r>
          <a:r>
            <a:rPr lang="en-NZ" sz="1100" u="none" baseline="0">
              <a:solidFill>
                <a:schemeClr val="dk1"/>
              </a:solidFill>
              <a:effectLst/>
              <a:latin typeface="+mn-lt"/>
              <a:ea typeface="+mn-ea"/>
              <a:cs typeface="+mn-cs"/>
            </a:rPr>
            <a:t> column uses the optimised values, but does not include the additional adjustments for outer-rated bonds. For example, in the Figure 19 sheet the </a:t>
          </a:r>
          <a:r>
            <a:rPr lang="en-NZ" sz="1100" u="sng" baseline="0">
              <a:solidFill>
                <a:schemeClr val="dk1"/>
              </a:solidFill>
              <a:effectLst/>
              <a:latin typeface="+mn-lt"/>
              <a:ea typeface="+mn-ea"/>
              <a:cs typeface="+mn-cs"/>
            </a:rPr>
            <a:t>NSS</a:t>
          </a:r>
          <a:r>
            <a:rPr lang="en-NZ" sz="1100" u="none" baseline="0">
              <a:solidFill>
                <a:schemeClr val="dk1"/>
              </a:solidFill>
              <a:effectLst/>
              <a:latin typeface="+mn-lt"/>
              <a:ea typeface="+mn-ea"/>
              <a:cs typeface="+mn-cs"/>
            </a:rPr>
            <a:t> formula is:</a:t>
          </a:r>
        </a:p>
        <a:p>
          <a:pPr marL="0" marR="0" indent="0" defTabSz="914400" eaLnBrk="1" fontAlgn="auto" latinLnBrk="0" hangingPunct="1">
            <a:lnSpc>
              <a:spcPct val="100000"/>
            </a:lnSpc>
            <a:spcBef>
              <a:spcPts val="0"/>
            </a:spcBef>
            <a:spcAft>
              <a:spcPts val="0"/>
            </a:spcAft>
            <a:buClrTx/>
            <a:buSzTx/>
            <a:buFontTx/>
            <a:buNone/>
            <a:tabLst/>
            <a:defRPr/>
          </a:pPr>
          <a:endParaRPr lang="en-NZ" sz="1100" u="none"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solidFill>
              <a:schemeClr val="dk1"/>
            </a:solidFill>
            <a:effectLst/>
            <a:latin typeface="+mn-lt"/>
            <a:ea typeface="+mn-ea"/>
            <a:cs typeface="+mn-cs"/>
          </a:endParaRPr>
        </a:p>
        <a:p>
          <a:endParaRPr lang="en-NZ" sz="1100"/>
        </a:p>
        <a:p>
          <a:endParaRPr lang="en-NZ" sz="1100"/>
        </a:p>
        <a:p>
          <a:endParaRPr lang="en-NZ" sz="1100"/>
        </a:p>
        <a:p>
          <a:endParaRPr lang="en-NZ" sz="1100"/>
        </a:p>
        <a:p>
          <a:r>
            <a:rPr lang="en-NZ" sz="1100"/>
            <a:t>The values in the </a:t>
          </a:r>
          <a:r>
            <a:rPr lang="en-NZ" sz="1100" u="sng"/>
            <a:t>NSS</a:t>
          </a:r>
          <a:r>
            <a:rPr lang="en-NZ" sz="1100" u="none"/>
            <a:t> column can be used to</a:t>
          </a:r>
          <a:r>
            <a:rPr lang="en-NZ" sz="1100" u="none" baseline="0"/>
            <a:t> create a full NSS curve, or generate debt premium estimates for different terms to maturity.</a:t>
          </a:r>
        </a:p>
        <a:p>
          <a:endParaRPr lang="en-NZ" sz="1100" u="none" baseline="0"/>
        </a:p>
        <a:p>
          <a:endParaRPr lang="en-NZ" sz="1100" u="none" baseline="0"/>
        </a:p>
        <a:p>
          <a:r>
            <a:rPr lang="en-NZ" sz="1100" b="1" u="none" baseline="0"/>
            <a:t>Note:</a:t>
          </a:r>
          <a:r>
            <a:rPr lang="en-NZ" sz="1100" u="none" baseline="0"/>
            <a:t> Due to the iterative way the Excel solver add-in operates, the choice of inital values for the beta and lambda parameters can influence the 'optimal' set of parameter values. That is, it can be the case that the solver minimises the sum of squared residuals towards a local minimum, rather than the single global minimum that is sought.</a:t>
          </a:r>
        </a:p>
      </xdr:txBody>
    </xdr:sp>
    <xdr:clientData/>
  </xdr:twoCellAnchor>
  <xdr:twoCellAnchor editAs="oneCell">
    <xdr:from>
      <xdr:col>1</xdr:col>
      <xdr:colOff>129540</xdr:colOff>
      <xdr:row>22</xdr:row>
      <xdr:rowOff>20955</xdr:rowOff>
    </xdr:from>
    <xdr:to>
      <xdr:col>2</xdr:col>
      <xdr:colOff>121920</xdr:colOff>
      <xdr:row>26</xdr:row>
      <xdr:rowOff>112395</xdr:rowOff>
    </xdr:to>
    <xdr:pic>
      <xdr:nvPicPr>
        <xdr:cNvPr id="13" name="Picture 1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60" y="4356735"/>
          <a:ext cx="601980" cy="822960"/>
        </a:xfrm>
        <a:prstGeom prst="rect">
          <a:avLst/>
        </a:prstGeom>
      </xdr:spPr>
    </xdr:pic>
    <xdr:clientData/>
  </xdr:twoCellAnchor>
  <xdr:twoCellAnchor editAs="oneCell">
    <xdr:from>
      <xdr:col>1</xdr:col>
      <xdr:colOff>152400</xdr:colOff>
      <xdr:row>11</xdr:row>
      <xdr:rowOff>57150</xdr:rowOff>
    </xdr:from>
    <xdr:to>
      <xdr:col>6</xdr:col>
      <xdr:colOff>200025</xdr:colOff>
      <xdr:row>17</xdr:row>
      <xdr:rowOff>9525</xdr:rowOff>
    </xdr:to>
    <xdr:pic>
      <xdr:nvPicPr>
        <xdr:cNvPr id="8"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447925"/>
          <a:ext cx="309562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29</xdr:row>
      <xdr:rowOff>66675</xdr:rowOff>
    </xdr:from>
    <xdr:to>
      <xdr:col>13</xdr:col>
      <xdr:colOff>605647</xdr:colOff>
      <xdr:row>56</xdr:row>
      <xdr:rowOff>57150</xdr:rowOff>
    </xdr:to>
    <xdr:pic>
      <xdr:nvPicPr>
        <xdr:cNvPr id="9"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5886450"/>
          <a:ext cx="7749397" cy="513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65</xdr:row>
      <xdr:rowOff>47625</xdr:rowOff>
    </xdr:from>
    <xdr:to>
      <xdr:col>6</xdr:col>
      <xdr:colOff>295275</xdr:colOff>
      <xdr:row>70</xdr:row>
      <xdr:rowOff>180975</xdr:rowOff>
    </xdr:to>
    <xdr:pic>
      <xdr:nvPicPr>
        <xdr:cNvPr id="16" name="Picture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1950" y="12725400"/>
          <a:ext cx="31623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154479</xdr:colOff>
      <xdr:row>3</xdr:row>
      <xdr:rowOff>112451</xdr:rowOff>
    </xdr:from>
    <xdr:to>
      <xdr:col>11</xdr:col>
      <xdr:colOff>400050</xdr:colOff>
      <xdr:row>25</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152399</xdr:colOff>
      <xdr:row>3</xdr:row>
      <xdr:rowOff>66675</xdr:rowOff>
    </xdr:from>
    <xdr:to>
      <xdr:col>11</xdr:col>
      <xdr:colOff>428625</xdr:colOff>
      <xdr:row>25</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171449</xdr:colOff>
      <xdr:row>3</xdr:row>
      <xdr:rowOff>188594</xdr:rowOff>
    </xdr:from>
    <xdr:to>
      <xdr:col>10</xdr:col>
      <xdr:colOff>352425</xdr:colOff>
      <xdr:row>23</xdr:row>
      <xdr:rowOff>171449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xdr:colOff>
      <xdr:row>3</xdr:row>
      <xdr:rowOff>89534</xdr:rowOff>
    </xdr:from>
    <xdr:to>
      <xdr:col>11</xdr:col>
      <xdr:colOff>561975</xdr:colOff>
      <xdr:row>24</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15</xdr:row>
      <xdr:rowOff>47625</xdr:rowOff>
    </xdr:from>
    <xdr:to>
      <xdr:col>19</xdr:col>
      <xdr:colOff>198120</xdr:colOff>
      <xdr:row>33</xdr:row>
      <xdr:rowOff>120015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&#65279;<?xml version="1.0" encoding="utf-8"?><Relationships xmlns="http://schemas.openxmlformats.org/package/2006/relationships"><Relationship Type="http://schemas.openxmlformats.org/officeDocument/2006/relationships/vmlDrawing" Target="../drawings/vmlDrawing1.vml" Id="rId3" /><Relationship Type="http://schemas.openxmlformats.org/officeDocument/2006/relationships/printerSettings" Target="../printerSettings/printerSettings3.bin" Id="rId2" /><Relationship Type="http://schemas.openxmlformats.org/officeDocument/2006/relationships/hyperlink" Target="http://www.comcom.govt.nz/regulated-industries/input-methodologies-2/cost-of-capital-2/" TargetMode="External" Id="rId1" /></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8:E20"/>
  <sheetViews>
    <sheetView showGridLines="0" tabSelected="1" workbookViewId="0"/>
  </sheetViews>
  <sheetFormatPr defaultColWidth="9.140625" defaultRowHeight="15"/>
  <cols>
    <col min="1" max="1" width="2.7109375" style="3" customWidth="1"/>
    <col min="2" max="2" width="9.140625" style="3"/>
    <col min="3" max="3" width="12.28515625" style="3" customWidth="1"/>
    <col min="4" max="16384" width="9.140625" style="3"/>
  </cols>
  <sheetData>
    <row r="8" spans="2:2" ht="18.75">
      <c r="B8" s="64"/>
    </row>
    <row r="10" spans="2:2" ht="26.25">
      <c r="B10" s="34" t="s">
        <v>63</v>
      </c>
    </row>
    <row r="11" spans="2:2" ht="15" customHeight="1">
      <c r="B11" s="32"/>
    </row>
    <row r="12" spans="2:2" ht="15" customHeight="1">
      <c r="B12" s="174"/>
    </row>
    <row r="13" spans="2:2" ht="18.75">
      <c r="B13" s="174" t="s">
        <v>65</v>
      </c>
    </row>
    <row r="17" spans="2:5">
      <c r="B17" s="175"/>
      <c r="C17" s="181"/>
      <c r="D17" s="175"/>
      <c r="E17" s="181"/>
    </row>
    <row r="20" spans="2:5">
      <c r="B20" s="177" t="s">
        <v>64</v>
      </c>
      <c r="C20" s="176">
        <v>42578</v>
      </c>
      <c r="D20" s="175"/>
      <c r="E20" s="17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8"/>
  <sheetViews>
    <sheetView showGridLines="0" workbookViewId="0"/>
  </sheetViews>
  <sheetFormatPr defaultRowHeight="15"/>
  <cols>
    <col min="1" max="1" width="2.7109375" customWidth="1"/>
  </cols>
  <sheetData>
    <row r="1" spans="1:20" ht="23.25">
      <c r="A1" s="178" t="s">
        <v>67</v>
      </c>
    </row>
    <row r="3" spans="1:20" s="179" customFormat="1">
      <c r="B3" s="180" t="s">
        <v>68</v>
      </c>
    </row>
    <row r="5" spans="1:20" ht="57" customHeight="1">
      <c r="B5" s="411" t="s">
        <v>78</v>
      </c>
      <c r="C5" s="411"/>
      <c r="D5" s="411"/>
      <c r="E5" s="411"/>
      <c r="F5" s="411"/>
      <c r="G5" s="411"/>
      <c r="H5" s="411"/>
      <c r="I5" s="411"/>
      <c r="J5" s="411"/>
      <c r="K5" s="411"/>
      <c r="L5" s="411"/>
      <c r="M5" s="411"/>
      <c r="N5" s="411"/>
      <c r="O5" s="411"/>
      <c r="P5" s="411"/>
      <c r="Q5" s="411"/>
      <c r="R5" s="411"/>
      <c r="S5" s="411"/>
      <c r="T5" s="411"/>
    </row>
    <row r="6" spans="1:20" s="182" customFormat="1"/>
    <row r="8" spans="1:20" s="179" customFormat="1">
      <c r="B8" s="180" t="s">
        <v>66</v>
      </c>
    </row>
  </sheetData>
  <mergeCells count="1">
    <mergeCell ref="B5:T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P1081"/>
  <sheetViews>
    <sheetView showGridLines="0" workbookViewId="0"/>
  </sheetViews>
  <sheetFormatPr defaultRowHeight="15"/>
  <cols>
    <col min="1" max="1" width="2.42578125" customWidth="1"/>
    <col min="2" max="2" width="11.7109375" customWidth="1"/>
    <col min="3" max="3" width="10.85546875" customWidth="1"/>
    <col min="4" max="4" width="10" customWidth="1"/>
    <col min="5" max="5" width="12" customWidth="1"/>
    <col min="6" max="6" width="13.5703125" customWidth="1"/>
    <col min="7" max="7" width="10.28515625" customWidth="1"/>
    <col min="8" max="8" width="12.7109375" customWidth="1"/>
  </cols>
  <sheetData>
    <row r="1" spans="1:16" ht="23.25">
      <c r="A1" s="7" t="s">
        <v>73</v>
      </c>
    </row>
    <row r="3" spans="1:16" s="182" customFormat="1" ht="27.75" customHeight="1">
      <c r="B3" s="411" t="s">
        <v>77</v>
      </c>
      <c r="C3" s="411"/>
      <c r="D3" s="411"/>
      <c r="E3" s="411"/>
      <c r="F3" s="411"/>
      <c r="G3" s="411"/>
      <c r="H3" s="411"/>
      <c r="I3" s="411"/>
      <c r="J3" s="411"/>
      <c r="K3" s="411"/>
      <c r="L3" s="411"/>
      <c r="M3" s="411"/>
      <c r="N3" s="411"/>
      <c r="O3" s="411"/>
      <c r="P3" s="411"/>
    </row>
    <row r="4" spans="1:16" s="182" customFormat="1"/>
    <row r="5" spans="1:16" s="182" customFormat="1">
      <c r="B5" s="182" t="s">
        <v>69</v>
      </c>
      <c r="L5" s="412" t="s">
        <v>70</v>
      </c>
      <c r="M5" s="412"/>
      <c r="N5" s="412"/>
      <c r="O5" s="412"/>
      <c r="P5" s="412"/>
    </row>
    <row r="6" spans="1:16" s="182" customFormat="1">
      <c r="L6" s="191"/>
      <c r="M6" s="191"/>
      <c r="N6" s="191"/>
      <c r="O6" s="191"/>
      <c r="P6" s="191"/>
    </row>
    <row r="7" spans="1:16" s="182" customFormat="1">
      <c r="B7" s="182" t="s">
        <v>79</v>
      </c>
      <c r="L7" s="191"/>
      <c r="M7" s="191"/>
      <c r="N7" s="191"/>
      <c r="O7" s="191"/>
      <c r="P7" s="191"/>
    </row>
    <row r="8" spans="1:16" s="182" customFormat="1"/>
    <row r="9" spans="1:16" ht="30">
      <c r="B9" s="186" t="s">
        <v>45</v>
      </c>
      <c r="C9" s="186" t="s">
        <v>46</v>
      </c>
      <c r="D9" s="186" t="s">
        <v>47</v>
      </c>
      <c r="E9" s="30" t="s">
        <v>16</v>
      </c>
      <c r="F9" s="188" t="s">
        <v>52</v>
      </c>
      <c r="G9" s="188" t="s">
        <v>48</v>
      </c>
      <c r="H9" s="187" t="s">
        <v>49</v>
      </c>
    </row>
    <row r="10" spans="1:16">
      <c r="B10" s="196">
        <v>8.7204117060306115E-3</v>
      </c>
      <c r="C10" s="197">
        <v>3</v>
      </c>
      <c r="D10" s="197" t="s">
        <v>26</v>
      </c>
      <c r="E10" s="198">
        <v>1.5452054794520549</v>
      </c>
      <c r="F10" s="199">
        <v>0</v>
      </c>
      <c r="G10" s="199">
        <v>0</v>
      </c>
      <c r="H10" s="200">
        <v>42491</v>
      </c>
    </row>
    <row r="11" spans="1:16">
      <c r="B11" s="201">
        <v>1.1384795717872122E-2</v>
      </c>
      <c r="C11" s="202">
        <v>3</v>
      </c>
      <c r="D11" s="202" t="s">
        <v>26</v>
      </c>
      <c r="E11" s="203">
        <v>3.7013698630136984</v>
      </c>
      <c r="F11" s="204">
        <v>0</v>
      </c>
      <c r="G11" s="204">
        <v>0</v>
      </c>
      <c r="H11" s="205">
        <v>42491</v>
      </c>
    </row>
    <row r="12" spans="1:16">
      <c r="B12" s="201">
        <v>1.3554860588476113E-2</v>
      </c>
      <c r="C12" s="202">
        <v>3</v>
      </c>
      <c r="D12" s="202" t="s">
        <v>26</v>
      </c>
      <c r="E12" s="206">
        <v>5.1589041095890407</v>
      </c>
      <c r="F12" s="204">
        <v>0</v>
      </c>
      <c r="G12" s="204">
        <v>0</v>
      </c>
      <c r="H12" s="205">
        <v>42491</v>
      </c>
    </row>
    <row r="13" spans="1:16">
      <c r="B13" s="201">
        <v>1.6544403783333266E-2</v>
      </c>
      <c r="C13" s="202">
        <v>3</v>
      </c>
      <c r="D13" s="202" t="s">
        <v>26</v>
      </c>
      <c r="E13" s="207">
        <v>6.6109589041095891</v>
      </c>
      <c r="F13" s="204">
        <v>0</v>
      </c>
      <c r="G13" s="204">
        <v>0</v>
      </c>
      <c r="H13" s="205">
        <v>42491</v>
      </c>
    </row>
    <row r="14" spans="1:16">
      <c r="B14" s="201">
        <v>1.5938793175653734E-2</v>
      </c>
      <c r="C14" s="202">
        <v>2</v>
      </c>
      <c r="D14" s="202" t="s">
        <v>27</v>
      </c>
      <c r="E14" s="208">
        <v>3.5863013698630137</v>
      </c>
      <c r="F14" s="204">
        <v>1</v>
      </c>
      <c r="G14" s="204">
        <v>0</v>
      </c>
      <c r="H14" s="205">
        <v>42491</v>
      </c>
    </row>
    <row r="15" spans="1:16">
      <c r="B15" s="201">
        <v>1.5709575106409631E-2</v>
      </c>
      <c r="C15" s="202">
        <v>2</v>
      </c>
      <c r="D15" s="202" t="s">
        <v>27</v>
      </c>
      <c r="E15" s="209">
        <v>4.2301369863013702</v>
      </c>
      <c r="F15" s="204">
        <v>1</v>
      </c>
      <c r="G15" s="204">
        <v>0</v>
      </c>
      <c r="H15" s="205">
        <v>42491</v>
      </c>
    </row>
    <row r="16" spans="1:16">
      <c r="B16" s="201">
        <v>1.6675760946736937E-2</v>
      </c>
      <c r="C16" s="202">
        <v>2</v>
      </c>
      <c r="D16" s="202" t="s">
        <v>27</v>
      </c>
      <c r="E16" s="210">
        <v>5.9643835616438352</v>
      </c>
      <c r="F16" s="204">
        <v>1</v>
      </c>
      <c r="G16" s="204">
        <v>0</v>
      </c>
      <c r="H16" s="205">
        <v>42491</v>
      </c>
    </row>
    <row r="17" spans="2:8">
      <c r="B17" s="201">
        <v>2.0423533666285687E-2</v>
      </c>
      <c r="C17" s="202">
        <v>2</v>
      </c>
      <c r="D17" s="202" t="s">
        <v>27</v>
      </c>
      <c r="E17" s="211">
        <v>6.9369863013698634</v>
      </c>
      <c r="F17" s="204">
        <v>1</v>
      </c>
      <c r="G17" s="204">
        <v>0</v>
      </c>
      <c r="H17" s="205">
        <v>42491</v>
      </c>
    </row>
    <row r="18" spans="2:8">
      <c r="B18" s="201">
        <v>1.4063424735549499E-2</v>
      </c>
      <c r="C18" s="202">
        <v>2</v>
      </c>
      <c r="D18" s="202" t="s">
        <v>28</v>
      </c>
      <c r="E18" s="212">
        <v>2.9287671232876713</v>
      </c>
      <c r="F18" s="204">
        <v>1</v>
      </c>
      <c r="G18" s="204">
        <v>0</v>
      </c>
      <c r="H18" s="205">
        <v>42491</v>
      </c>
    </row>
    <row r="19" spans="2:8">
      <c r="B19" s="201">
        <v>1.5828264592980101E-2</v>
      </c>
      <c r="C19" s="202">
        <v>2</v>
      </c>
      <c r="D19" s="202" t="s">
        <v>28</v>
      </c>
      <c r="E19" s="213">
        <v>3.8657534246575342</v>
      </c>
      <c r="F19" s="204">
        <v>1</v>
      </c>
      <c r="G19" s="204">
        <v>0</v>
      </c>
      <c r="H19" s="205">
        <v>42491</v>
      </c>
    </row>
    <row r="20" spans="2:8">
      <c r="B20" s="201">
        <v>2.016203928380951E-2</v>
      </c>
      <c r="C20" s="202">
        <v>2</v>
      </c>
      <c r="D20" s="202" t="s">
        <v>28</v>
      </c>
      <c r="E20" s="214">
        <v>6.9315068493150687</v>
      </c>
      <c r="F20" s="204">
        <v>1</v>
      </c>
      <c r="G20" s="204">
        <v>0</v>
      </c>
      <c r="H20" s="205">
        <v>42491</v>
      </c>
    </row>
    <row r="21" spans="2:8">
      <c r="B21" s="201">
        <v>1.4890543273670832E-2</v>
      </c>
      <c r="C21" s="202">
        <v>2</v>
      </c>
      <c r="D21" s="202" t="s">
        <v>29</v>
      </c>
      <c r="E21" s="215">
        <v>4.1972602739726028</v>
      </c>
      <c r="F21" s="204">
        <v>0</v>
      </c>
      <c r="G21" s="204">
        <v>0</v>
      </c>
      <c r="H21" s="205">
        <v>42491</v>
      </c>
    </row>
    <row r="22" spans="2:8">
      <c r="B22" s="201">
        <v>1.6644476885714313E-2</v>
      </c>
      <c r="C22" s="202">
        <v>2</v>
      </c>
      <c r="D22" s="202" t="s">
        <v>29</v>
      </c>
      <c r="E22" s="215">
        <v>5.1232876712328768</v>
      </c>
      <c r="F22" s="204">
        <v>0</v>
      </c>
      <c r="G22" s="204">
        <v>0</v>
      </c>
      <c r="H22" s="205">
        <v>42491</v>
      </c>
    </row>
    <row r="23" spans="2:8">
      <c r="B23" s="201">
        <v>1.2468571124377976E-2</v>
      </c>
      <c r="C23" s="202">
        <v>1</v>
      </c>
      <c r="D23" s="202" t="s">
        <v>30</v>
      </c>
      <c r="E23" s="216">
        <v>1.0328767123287672</v>
      </c>
      <c r="F23" s="204">
        <v>0</v>
      </c>
      <c r="G23" s="204">
        <v>0</v>
      </c>
      <c r="H23" s="205">
        <v>42491</v>
      </c>
    </row>
    <row r="24" spans="2:8">
      <c r="B24" s="201">
        <v>1.4648227462454201E-2</v>
      </c>
      <c r="C24" s="202">
        <v>1</v>
      </c>
      <c r="D24" s="202" t="s">
        <v>30</v>
      </c>
      <c r="E24" s="216">
        <v>2.1452054794520548</v>
      </c>
      <c r="F24" s="204">
        <v>0</v>
      </c>
      <c r="G24" s="204">
        <v>0</v>
      </c>
      <c r="H24" s="205">
        <v>42491</v>
      </c>
    </row>
    <row r="25" spans="2:8">
      <c r="B25" s="201">
        <v>1.6363024238672641E-2</v>
      </c>
      <c r="C25" s="202">
        <v>1</v>
      </c>
      <c r="D25" s="202" t="s">
        <v>30</v>
      </c>
      <c r="E25" s="217">
        <v>3.1205479452054794</v>
      </c>
      <c r="F25" s="204">
        <v>0</v>
      </c>
      <c r="G25" s="204">
        <v>0</v>
      </c>
      <c r="H25" s="205">
        <v>42491</v>
      </c>
    </row>
    <row r="26" spans="2:8">
      <c r="B26" s="201">
        <v>1.8873162351714896E-2</v>
      </c>
      <c r="C26" s="202">
        <v>1</v>
      </c>
      <c r="D26" s="202" t="s">
        <v>30</v>
      </c>
      <c r="E26" s="217">
        <v>4.1561643835616442</v>
      </c>
      <c r="F26" s="204">
        <v>0</v>
      </c>
      <c r="G26" s="204">
        <v>0</v>
      </c>
      <c r="H26" s="205">
        <v>42491</v>
      </c>
    </row>
    <row r="27" spans="2:8">
      <c r="B27" s="201">
        <v>1.8902564603483357E-2</v>
      </c>
      <c r="C27" s="202">
        <v>1</v>
      </c>
      <c r="D27" s="202" t="s">
        <v>30</v>
      </c>
      <c r="E27" s="218">
        <v>5.6273972602739724</v>
      </c>
      <c r="F27" s="204">
        <v>0</v>
      </c>
      <c r="G27" s="204">
        <v>0</v>
      </c>
      <c r="H27" s="205">
        <v>42491</v>
      </c>
    </row>
    <row r="28" spans="2:8">
      <c r="B28" s="201">
        <v>9.5573630123625894E-3</v>
      </c>
      <c r="C28" s="202">
        <v>6</v>
      </c>
      <c r="D28" s="202" t="s">
        <v>31</v>
      </c>
      <c r="E28" s="219">
        <v>2.6657534246575341</v>
      </c>
      <c r="F28" s="204">
        <v>1</v>
      </c>
      <c r="G28" s="204">
        <v>0</v>
      </c>
      <c r="H28" s="205">
        <v>42491</v>
      </c>
    </row>
    <row r="29" spans="2:8">
      <c r="B29" s="201">
        <v>1.0000294627695791E-2</v>
      </c>
      <c r="C29" s="202">
        <v>6</v>
      </c>
      <c r="D29" s="202" t="s">
        <v>31</v>
      </c>
      <c r="E29" s="219">
        <v>3.4328767123287673</v>
      </c>
      <c r="F29" s="204">
        <v>1</v>
      </c>
      <c r="G29" s="204">
        <v>0</v>
      </c>
      <c r="H29" s="205">
        <v>42491</v>
      </c>
    </row>
    <row r="30" spans="2:8">
      <c r="B30" s="201">
        <v>1.0346692515197304E-2</v>
      </c>
      <c r="C30" s="202">
        <v>6</v>
      </c>
      <c r="D30" s="202" t="s">
        <v>31</v>
      </c>
      <c r="E30" s="220">
        <v>3.6164383561643834</v>
      </c>
      <c r="F30" s="204">
        <v>1</v>
      </c>
      <c r="G30" s="204">
        <v>0</v>
      </c>
      <c r="H30" s="205">
        <v>42491</v>
      </c>
    </row>
    <row r="31" spans="2:8">
      <c r="B31" s="201">
        <v>1.086258055903253E-2</v>
      </c>
      <c r="C31" s="202">
        <v>6</v>
      </c>
      <c r="D31" s="202" t="s">
        <v>31</v>
      </c>
      <c r="E31" s="220">
        <v>4.1945205479452055</v>
      </c>
      <c r="F31" s="204">
        <v>1</v>
      </c>
      <c r="G31" s="204">
        <v>0</v>
      </c>
      <c r="H31" s="205">
        <v>42491</v>
      </c>
    </row>
    <row r="32" spans="2:8">
      <c r="B32" s="201">
        <v>1.2605365891714269E-2</v>
      </c>
      <c r="C32" s="202">
        <v>6</v>
      </c>
      <c r="D32" s="202" t="s">
        <v>31</v>
      </c>
      <c r="E32" s="221">
        <v>6.2493150684931509</v>
      </c>
      <c r="F32" s="204">
        <v>1</v>
      </c>
      <c r="G32" s="204">
        <v>0</v>
      </c>
      <c r="H32" s="205">
        <v>42491</v>
      </c>
    </row>
    <row r="33" spans="2:8">
      <c r="B33" s="201">
        <v>1.2987017115666659E-2</v>
      </c>
      <c r="C33" s="202">
        <v>6</v>
      </c>
      <c r="D33" s="202" t="s">
        <v>31</v>
      </c>
      <c r="E33" s="221">
        <v>6.956164383561644</v>
      </c>
      <c r="F33" s="204">
        <v>1</v>
      </c>
      <c r="G33" s="204">
        <v>0</v>
      </c>
      <c r="H33" s="205">
        <v>42491</v>
      </c>
    </row>
    <row r="34" spans="2:8">
      <c r="B34" s="201">
        <v>1.2263253715641069E-2</v>
      </c>
      <c r="C34" s="202">
        <v>3</v>
      </c>
      <c r="D34" s="202" t="s">
        <v>32</v>
      </c>
      <c r="E34" s="222">
        <v>3.5671232876712327</v>
      </c>
      <c r="F34" s="204">
        <v>0</v>
      </c>
      <c r="G34" s="204">
        <v>0</v>
      </c>
      <c r="H34" s="205">
        <v>42491</v>
      </c>
    </row>
    <row r="35" spans="2:8">
      <c r="B35" s="201">
        <v>1.5499537322571411E-2</v>
      </c>
      <c r="C35" s="202">
        <v>3</v>
      </c>
      <c r="D35" s="202" t="s">
        <v>32</v>
      </c>
      <c r="E35" s="222">
        <v>5.9835616438356167</v>
      </c>
      <c r="F35" s="204">
        <v>0</v>
      </c>
      <c r="G35" s="204">
        <v>0</v>
      </c>
      <c r="H35" s="205">
        <v>42491</v>
      </c>
    </row>
    <row r="36" spans="2:8">
      <c r="B36" s="201">
        <v>1.5914354423150364E-2</v>
      </c>
      <c r="C36" s="202">
        <v>3</v>
      </c>
      <c r="D36" s="202" t="s">
        <v>32</v>
      </c>
      <c r="E36" s="223">
        <v>6.9424657534246572</v>
      </c>
      <c r="F36" s="204">
        <v>0</v>
      </c>
      <c r="G36" s="204">
        <v>0</v>
      </c>
      <c r="H36" s="205">
        <v>42491</v>
      </c>
    </row>
    <row r="37" spans="2:8">
      <c r="B37" s="201">
        <v>8.0807554699620764E-3</v>
      </c>
      <c r="C37" s="202">
        <v>4</v>
      </c>
      <c r="D37" s="202" t="s">
        <v>33</v>
      </c>
      <c r="E37" s="224">
        <v>1.2767123287671234</v>
      </c>
      <c r="F37" s="204">
        <v>0</v>
      </c>
      <c r="G37" s="204">
        <v>0</v>
      </c>
      <c r="H37" s="205">
        <v>42491</v>
      </c>
    </row>
    <row r="38" spans="2:8">
      <c r="B38" s="201">
        <v>1.0841477336328035E-2</v>
      </c>
      <c r="C38" s="202">
        <v>3</v>
      </c>
      <c r="D38" s="202" t="s">
        <v>34</v>
      </c>
      <c r="E38" s="225">
        <v>1.5643835616438355</v>
      </c>
      <c r="F38" s="204">
        <v>0</v>
      </c>
      <c r="G38" s="204">
        <v>0</v>
      </c>
      <c r="H38" s="205">
        <v>42491</v>
      </c>
    </row>
    <row r="39" spans="2:8">
      <c r="B39" s="201">
        <v>1.4270445082052911E-2</v>
      </c>
      <c r="C39" s="202">
        <v>3</v>
      </c>
      <c r="D39" s="202" t="s">
        <v>34</v>
      </c>
      <c r="E39" s="225">
        <v>3.904109589041096</v>
      </c>
      <c r="F39" s="204">
        <v>0</v>
      </c>
      <c r="G39" s="204">
        <v>0</v>
      </c>
      <c r="H39" s="205">
        <v>42491</v>
      </c>
    </row>
    <row r="40" spans="2:8">
      <c r="B40" s="201">
        <v>1.695566449895235E-2</v>
      </c>
      <c r="C40" s="202">
        <v>3</v>
      </c>
      <c r="D40" s="202" t="s">
        <v>34</v>
      </c>
      <c r="E40" s="226">
        <v>5.5561643835616437</v>
      </c>
      <c r="F40" s="204">
        <v>0</v>
      </c>
      <c r="G40" s="204">
        <v>0</v>
      </c>
      <c r="H40" s="205">
        <v>42491</v>
      </c>
    </row>
    <row r="41" spans="2:8">
      <c r="B41" s="201">
        <v>1.7704709427428519E-2</v>
      </c>
      <c r="C41" s="202">
        <v>3</v>
      </c>
      <c r="D41" s="202" t="s">
        <v>34</v>
      </c>
      <c r="E41" s="226">
        <v>5.9068493150684933</v>
      </c>
      <c r="F41" s="204">
        <v>0</v>
      </c>
      <c r="G41" s="204">
        <v>0</v>
      </c>
      <c r="H41" s="205">
        <v>42491</v>
      </c>
    </row>
    <row r="42" spans="2:8">
      <c r="B42" s="201">
        <v>1.6911942159212087E-2</v>
      </c>
      <c r="C42" s="202">
        <v>3</v>
      </c>
      <c r="D42" s="202" t="s">
        <v>34</v>
      </c>
      <c r="E42" s="227">
        <v>6.934246575342466</v>
      </c>
      <c r="F42" s="204">
        <v>0</v>
      </c>
      <c r="G42" s="204">
        <v>0</v>
      </c>
      <c r="H42" s="205">
        <v>42491</v>
      </c>
    </row>
    <row r="43" spans="2:8">
      <c r="B43" s="201">
        <v>2.0278837327327763E-2</v>
      </c>
      <c r="C43" s="202">
        <v>3</v>
      </c>
      <c r="D43" s="202" t="s">
        <v>34</v>
      </c>
      <c r="E43" s="227">
        <v>9.2219178082191782</v>
      </c>
      <c r="F43" s="204">
        <v>0</v>
      </c>
      <c r="G43" s="204">
        <v>0</v>
      </c>
      <c r="H43" s="205">
        <v>42491</v>
      </c>
    </row>
    <row r="44" spans="2:8">
      <c r="B44" s="201">
        <v>2.2937297116571113E-2</v>
      </c>
      <c r="C44" s="202">
        <v>2</v>
      </c>
      <c r="D44" s="202" t="s">
        <v>36</v>
      </c>
      <c r="E44" s="228">
        <v>6.9534246575342467</v>
      </c>
      <c r="F44" s="204">
        <v>1</v>
      </c>
      <c r="G44" s="204">
        <v>0</v>
      </c>
      <c r="H44" s="205">
        <v>42491</v>
      </c>
    </row>
    <row r="45" spans="2:8">
      <c r="B45" s="201">
        <v>1.4030628250716669E-2</v>
      </c>
      <c r="C45" s="202">
        <v>2</v>
      </c>
      <c r="D45" s="202" t="s">
        <v>35</v>
      </c>
      <c r="E45" s="229">
        <v>3.6821917808219178</v>
      </c>
      <c r="F45" s="204">
        <v>1</v>
      </c>
      <c r="G45" s="204">
        <v>0</v>
      </c>
      <c r="H45" s="205">
        <v>42491</v>
      </c>
    </row>
    <row r="46" spans="2:8">
      <c r="B46" s="201">
        <v>1.6825147799857117E-2</v>
      </c>
      <c r="C46" s="202">
        <v>2</v>
      </c>
      <c r="D46" s="202" t="s">
        <v>35</v>
      </c>
      <c r="E46" s="229">
        <v>5.5123287671232877</v>
      </c>
      <c r="F46" s="204">
        <v>1</v>
      </c>
      <c r="G46" s="204">
        <v>0</v>
      </c>
      <c r="H46" s="205">
        <v>42491</v>
      </c>
    </row>
    <row r="47" spans="2:8">
      <c r="B47" s="201">
        <v>8.8851827813654378E-3</v>
      </c>
      <c r="C47" s="202">
        <v>3</v>
      </c>
      <c r="D47" s="202" t="s">
        <v>26</v>
      </c>
      <c r="E47" s="230">
        <v>1.6301369863013699</v>
      </c>
      <c r="F47" s="204">
        <v>0</v>
      </c>
      <c r="G47" s="204">
        <v>0</v>
      </c>
      <c r="H47" s="205">
        <v>42461</v>
      </c>
    </row>
    <row r="48" spans="2:8">
      <c r="B48" s="201">
        <v>1.1182766952767764E-2</v>
      </c>
      <c r="C48" s="202">
        <v>3</v>
      </c>
      <c r="D48" s="202" t="s">
        <v>26</v>
      </c>
      <c r="E48" s="230">
        <v>3.7863013698630139</v>
      </c>
      <c r="F48" s="204">
        <v>0</v>
      </c>
      <c r="G48" s="204">
        <v>0</v>
      </c>
      <c r="H48" s="205">
        <v>42461</v>
      </c>
    </row>
    <row r="49" spans="2:8">
      <c r="B49" s="201">
        <v>1.3344839790226121E-2</v>
      </c>
      <c r="C49" s="202">
        <v>3</v>
      </c>
      <c r="D49" s="202" t="s">
        <v>26</v>
      </c>
      <c r="E49" s="230">
        <v>5.2438356164383562</v>
      </c>
      <c r="F49" s="204">
        <v>0</v>
      </c>
      <c r="G49" s="204">
        <v>0</v>
      </c>
      <c r="H49" s="205">
        <v>42461</v>
      </c>
    </row>
    <row r="50" spans="2:8">
      <c r="B50" s="201">
        <v>1.5841107586842085E-2</v>
      </c>
      <c r="C50" s="202">
        <v>3</v>
      </c>
      <c r="D50" s="202" t="s">
        <v>26</v>
      </c>
      <c r="E50" s="230">
        <v>6.6958904109589037</v>
      </c>
      <c r="F50" s="204">
        <v>0</v>
      </c>
      <c r="G50" s="204">
        <v>0</v>
      </c>
      <c r="H50" s="205">
        <v>42461</v>
      </c>
    </row>
    <row r="51" spans="2:8">
      <c r="B51" s="201">
        <v>1.5730815610675318E-2</v>
      </c>
      <c r="C51" s="202">
        <v>2</v>
      </c>
      <c r="D51" s="202" t="s">
        <v>27</v>
      </c>
      <c r="E51" s="230">
        <v>3.6712328767123288</v>
      </c>
      <c r="F51" s="204">
        <v>1</v>
      </c>
      <c r="G51" s="204">
        <v>0</v>
      </c>
      <c r="H51" s="205">
        <v>42461</v>
      </c>
    </row>
    <row r="52" spans="2:8">
      <c r="B52" s="201">
        <v>1.6146561411952948E-2</v>
      </c>
      <c r="C52" s="202">
        <v>2</v>
      </c>
      <c r="D52" s="202" t="s">
        <v>27</v>
      </c>
      <c r="E52" s="230">
        <v>4.3150684931506849</v>
      </c>
      <c r="F52" s="204">
        <v>1</v>
      </c>
      <c r="G52" s="204">
        <v>0</v>
      </c>
      <c r="H52" s="205">
        <v>42461</v>
      </c>
    </row>
    <row r="53" spans="2:8">
      <c r="B53" s="201">
        <v>2.021820513030952E-2</v>
      </c>
      <c r="C53" s="202">
        <v>2</v>
      </c>
      <c r="D53" s="202" t="s">
        <v>27</v>
      </c>
      <c r="E53" s="230">
        <v>7.021917808219178</v>
      </c>
      <c r="F53" s="204">
        <v>1</v>
      </c>
      <c r="G53" s="204">
        <v>0</v>
      </c>
      <c r="H53" s="205">
        <v>42461</v>
      </c>
    </row>
    <row r="54" spans="2:8">
      <c r="B54" s="201">
        <v>1.3822740093390917E-2</v>
      </c>
      <c r="C54" s="202">
        <v>2</v>
      </c>
      <c r="D54" s="202" t="s">
        <v>28</v>
      </c>
      <c r="E54" s="230">
        <v>3.0136986301369864</v>
      </c>
      <c r="F54" s="204">
        <v>1</v>
      </c>
      <c r="G54" s="204">
        <v>0</v>
      </c>
      <c r="H54" s="205">
        <v>42461</v>
      </c>
    </row>
    <row r="55" spans="2:8">
      <c r="B55" s="201">
        <v>1.5634734113410109E-2</v>
      </c>
      <c r="C55" s="202">
        <v>2</v>
      </c>
      <c r="D55" s="202" t="s">
        <v>28</v>
      </c>
      <c r="E55" s="230">
        <v>3.9506849315068493</v>
      </c>
      <c r="F55" s="204">
        <v>1</v>
      </c>
      <c r="G55" s="204">
        <v>0</v>
      </c>
      <c r="H55" s="205">
        <v>42461</v>
      </c>
    </row>
    <row r="56" spans="2:8">
      <c r="B56" s="201">
        <v>1.9956696287857151E-2</v>
      </c>
      <c r="C56" s="202">
        <v>2</v>
      </c>
      <c r="D56" s="202" t="s">
        <v>28</v>
      </c>
      <c r="E56" s="230">
        <v>7.0164383561643833</v>
      </c>
      <c r="F56" s="204">
        <v>1</v>
      </c>
      <c r="G56" s="204">
        <v>0</v>
      </c>
      <c r="H56" s="205">
        <v>42461</v>
      </c>
    </row>
    <row r="57" spans="2:8">
      <c r="B57" s="201">
        <v>1.4702376362772709E-2</v>
      </c>
      <c r="C57" s="202">
        <v>2</v>
      </c>
      <c r="D57" s="202" t="s">
        <v>29</v>
      </c>
      <c r="E57" s="230">
        <v>4.2821917808219174</v>
      </c>
      <c r="F57" s="204">
        <v>0</v>
      </c>
      <c r="G57" s="204">
        <v>0</v>
      </c>
      <c r="H57" s="205">
        <v>42461</v>
      </c>
    </row>
    <row r="58" spans="2:8">
      <c r="B58" s="201">
        <v>1.643436209761908E-2</v>
      </c>
      <c r="C58" s="202">
        <v>2</v>
      </c>
      <c r="D58" s="202" t="s">
        <v>29</v>
      </c>
      <c r="E58" s="230">
        <v>5.2082191780821914</v>
      </c>
      <c r="F58" s="204">
        <v>0</v>
      </c>
      <c r="G58" s="204">
        <v>0</v>
      </c>
      <c r="H58" s="205">
        <v>42461</v>
      </c>
    </row>
    <row r="59" spans="2:8">
      <c r="B59" s="201">
        <v>1.3916652339999235E-2</v>
      </c>
      <c r="C59" s="202">
        <v>1</v>
      </c>
      <c r="D59" s="202" t="s">
        <v>30</v>
      </c>
      <c r="E59" s="230">
        <v>1.1178082191780823</v>
      </c>
      <c r="F59" s="204">
        <v>0</v>
      </c>
      <c r="G59" s="204">
        <v>0</v>
      </c>
      <c r="H59" s="205">
        <v>42461</v>
      </c>
    </row>
    <row r="60" spans="2:8">
      <c r="B60" s="201">
        <v>1.4407902612336447E-2</v>
      </c>
      <c r="C60" s="202">
        <v>1</v>
      </c>
      <c r="D60" s="202" t="s">
        <v>30</v>
      </c>
      <c r="E60" s="230">
        <v>2.2301369863013698</v>
      </c>
      <c r="F60" s="204">
        <v>0</v>
      </c>
      <c r="G60" s="204">
        <v>0</v>
      </c>
      <c r="H60" s="205">
        <v>42461</v>
      </c>
    </row>
    <row r="61" spans="2:8">
      <c r="B61" s="201">
        <v>1.6130968198013504E-2</v>
      </c>
      <c r="C61" s="202">
        <v>1</v>
      </c>
      <c r="D61" s="202" t="s">
        <v>30</v>
      </c>
      <c r="E61" s="230">
        <v>3.2054794520547945</v>
      </c>
      <c r="F61" s="204">
        <v>0</v>
      </c>
      <c r="G61" s="204">
        <v>0</v>
      </c>
      <c r="H61" s="205">
        <v>42461</v>
      </c>
    </row>
    <row r="62" spans="2:8">
      <c r="B62" s="201">
        <v>1.8685969459035577E-2</v>
      </c>
      <c r="C62" s="202">
        <v>1</v>
      </c>
      <c r="D62" s="202" t="s">
        <v>30</v>
      </c>
      <c r="E62" s="230">
        <v>4.2410958904109588</v>
      </c>
      <c r="F62" s="204">
        <v>0</v>
      </c>
      <c r="G62" s="204">
        <v>0</v>
      </c>
      <c r="H62" s="205">
        <v>42461</v>
      </c>
    </row>
    <row r="63" spans="2:8">
      <c r="B63" s="201">
        <v>1.8693780133197658E-2</v>
      </c>
      <c r="C63" s="202">
        <v>1</v>
      </c>
      <c r="D63" s="202" t="s">
        <v>30</v>
      </c>
      <c r="E63" s="230">
        <v>5.7123287671232879</v>
      </c>
      <c r="F63" s="204">
        <v>0</v>
      </c>
      <c r="G63" s="204">
        <v>0</v>
      </c>
      <c r="H63" s="205">
        <v>42461</v>
      </c>
    </row>
    <row r="64" spans="2:8">
      <c r="B64" s="201">
        <v>9.3167991395603656E-3</v>
      </c>
      <c r="C64" s="202">
        <v>6</v>
      </c>
      <c r="D64" s="202" t="s">
        <v>31</v>
      </c>
      <c r="E64" s="230">
        <v>2.7506849315068491</v>
      </c>
      <c r="F64" s="204">
        <v>1</v>
      </c>
      <c r="G64" s="204">
        <v>0</v>
      </c>
      <c r="H64" s="205">
        <v>42461</v>
      </c>
    </row>
    <row r="65" spans="2:8">
      <c r="B65" s="201">
        <v>9.7843853295519617E-3</v>
      </c>
      <c r="C65" s="202">
        <v>6</v>
      </c>
      <c r="D65" s="202" t="s">
        <v>31</v>
      </c>
      <c r="E65" s="230">
        <v>3.5178082191780824</v>
      </c>
      <c r="F65" s="204">
        <v>1</v>
      </c>
      <c r="G65" s="204">
        <v>0</v>
      </c>
      <c r="H65" s="205">
        <v>42461</v>
      </c>
    </row>
    <row r="66" spans="2:8">
      <c r="B66" s="201">
        <v>1.0140272969233526E-2</v>
      </c>
      <c r="C66" s="202">
        <v>6</v>
      </c>
      <c r="D66" s="202" t="s">
        <v>31</v>
      </c>
      <c r="E66" s="230">
        <v>3.7013698630136984</v>
      </c>
      <c r="F66" s="204">
        <v>1</v>
      </c>
      <c r="G66" s="204">
        <v>0</v>
      </c>
      <c r="H66" s="205">
        <v>42461</v>
      </c>
    </row>
    <row r="67" spans="2:8">
      <c r="B67" s="201">
        <v>1.0674478582682327E-2</v>
      </c>
      <c r="C67" s="202">
        <v>6</v>
      </c>
      <c r="D67" s="202" t="s">
        <v>31</v>
      </c>
      <c r="E67" s="230">
        <v>4.279452054794521</v>
      </c>
      <c r="F67" s="204">
        <v>1</v>
      </c>
      <c r="G67" s="204">
        <v>0</v>
      </c>
      <c r="H67" s="205">
        <v>42461</v>
      </c>
    </row>
    <row r="68" spans="2:8">
      <c r="B68" s="201">
        <v>1.2398222628726186E-2</v>
      </c>
      <c r="C68" s="202">
        <v>6</v>
      </c>
      <c r="D68" s="202" t="s">
        <v>31</v>
      </c>
      <c r="E68" s="230">
        <v>6.3342465753424655</v>
      </c>
      <c r="F68" s="204">
        <v>1</v>
      </c>
      <c r="G68" s="204">
        <v>0</v>
      </c>
      <c r="H68" s="205">
        <v>42461</v>
      </c>
    </row>
    <row r="69" spans="2:8">
      <c r="B69" s="201">
        <v>1.2781739189607155E-2</v>
      </c>
      <c r="C69" s="202">
        <v>6</v>
      </c>
      <c r="D69" s="202" t="s">
        <v>31</v>
      </c>
      <c r="E69" s="230">
        <v>7.0410958904109586</v>
      </c>
      <c r="F69" s="204">
        <v>1</v>
      </c>
      <c r="G69" s="204">
        <v>0</v>
      </c>
      <c r="H69" s="205">
        <v>42461</v>
      </c>
    </row>
    <row r="70" spans="2:8">
      <c r="B70" s="201">
        <v>1.2054284684016979E-2</v>
      </c>
      <c r="C70" s="202">
        <v>3</v>
      </c>
      <c r="D70" s="202" t="s">
        <v>32</v>
      </c>
      <c r="E70" s="230">
        <v>3.6520547945205482</v>
      </c>
      <c r="F70" s="204">
        <v>0</v>
      </c>
      <c r="G70" s="204">
        <v>0</v>
      </c>
      <c r="H70" s="205">
        <v>42461</v>
      </c>
    </row>
    <row r="71" spans="2:8">
      <c r="B71" s="201">
        <v>1.5291692750738091E-2</v>
      </c>
      <c r="C71" s="202">
        <v>3</v>
      </c>
      <c r="D71" s="202" t="s">
        <v>32</v>
      </c>
      <c r="E71" s="230">
        <v>6.0684931506849313</v>
      </c>
      <c r="F71" s="204">
        <v>0</v>
      </c>
      <c r="G71" s="204">
        <v>0</v>
      </c>
      <c r="H71" s="205">
        <v>42461</v>
      </c>
    </row>
    <row r="72" spans="2:8">
      <c r="B72" s="201">
        <v>1.5706499444732961E-2</v>
      </c>
      <c r="C72" s="202">
        <v>3</v>
      </c>
      <c r="D72" s="202" t="s">
        <v>32</v>
      </c>
      <c r="E72" s="230">
        <v>7.0273972602739727</v>
      </c>
      <c r="F72" s="204">
        <v>0</v>
      </c>
      <c r="G72" s="204">
        <v>0</v>
      </c>
      <c r="H72" s="205">
        <v>42461</v>
      </c>
    </row>
    <row r="73" spans="2:8">
      <c r="B73" s="201">
        <v>8.918063410259849E-3</v>
      </c>
      <c r="C73" s="202">
        <v>4</v>
      </c>
      <c r="D73" s="202" t="s">
        <v>33</v>
      </c>
      <c r="E73" s="230">
        <v>1.3616438356164384</v>
      </c>
      <c r="F73" s="204">
        <v>0</v>
      </c>
      <c r="G73" s="204">
        <v>0</v>
      </c>
      <c r="H73" s="205">
        <v>42461</v>
      </c>
    </row>
    <row r="74" spans="2:8">
      <c r="B74" s="201">
        <v>1.0958210064165509E-2</v>
      </c>
      <c r="C74" s="202">
        <v>3</v>
      </c>
      <c r="D74" s="202" t="s">
        <v>34</v>
      </c>
      <c r="E74" s="230">
        <v>1.6493150684931508</v>
      </c>
      <c r="F74" s="204">
        <v>0</v>
      </c>
      <c r="G74" s="204">
        <v>0</v>
      </c>
      <c r="H74" s="205">
        <v>42461</v>
      </c>
    </row>
    <row r="75" spans="2:8">
      <c r="B75" s="201">
        <v>1.4078897535774283E-2</v>
      </c>
      <c r="C75" s="202">
        <v>3</v>
      </c>
      <c r="D75" s="202" t="s">
        <v>34</v>
      </c>
      <c r="E75" s="230">
        <v>3.989041095890411</v>
      </c>
      <c r="F75" s="204">
        <v>0</v>
      </c>
      <c r="G75" s="204">
        <v>0</v>
      </c>
      <c r="H75" s="205">
        <v>42461</v>
      </c>
    </row>
    <row r="76" spans="2:8">
      <c r="B76" s="201">
        <v>1.6746692048976167E-2</v>
      </c>
      <c r="C76" s="202">
        <v>3</v>
      </c>
      <c r="D76" s="202" t="s">
        <v>34</v>
      </c>
      <c r="E76" s="230">
        <v>5.6410958904109592</v>
      </c>
      <c r="F76" s="204">
        <v>0</v>
      </c>
      <c r="G76" s="204">
        <v>0</v>
      </c>
      <c r="H76" s="205">
        <v>42461</v>
      </c>
    </row>
    <row r="77" spans="2:8">
      <c r="B77" s="201">
        <v>1.7496662415928534E-2</v>
      </c>
      <c r="C77" s="202">
        <v>3</v>
      </c>
      <c r="D77" s="202" t="s">
        <v>34</v>
      </c>
      <c r="E77" s="230">
        <v>5.9917808219178079</v>
      </c>
      <c r="F77" s="204">
        <v>0</v>
      </c>
      <c r="G77" s="204">
        <v>0</v>
      </c>
      <c r="H77" s="205">
        <v>42461</v>
      </c>
    </row>
    <row r="78" spans="2:8">
      <c r="B78" s="201">
        <v>1.676739842221308E-2</v>
      </c>
      <c r="C78" s="202">
        <v>3</v>
      </c>
      <c r="D78" s="202" t="s">
        <v>34</v>
      </c>
      <c r="E78" s="230">
        <v>7.0191780821917806</v>
      </c>
      <c r="F78" s="204">
        <v>0</v>
      </c>
      <c r="G78" s="204">
        <v>0</v>
      </c>
      <c r="H78" s="205">
        <v>42461</v>
      </c>
    </row>
    <row r="79" spans="2:8">
      <c r="B79" s="201">
        <v>2.0149189286955416E-2</v>
      </c>
      <c r="C79" s="202">
        <v>3</v>
      </c>
      <c r="D79" s="202" t="s">
        <v>34</v>
      </c>
      <c r="E79" s="230">
        <v>9.3068493150684937</v>
      </c>
      <c r="F79" s="204">
        <v>0</v>
      </c>
      <c r="G79" s="204">
        <v>0</v>
      </c>
      <c r="H79" s="205">
        <v>42461</v>
      </c>
    </row>
    <row r="80" spans="2:8">
      <c r="B80" s="201">
        <v>1.3542420893322769E-2</v>
      </c>
      <c r="C80" s="202">
        <v>2</v>
      </c>
      <c r="D80" s="202" t="s">
        <v>36</v>
      </c>
      <c r="E80" s="230">
        <v>1.0410958904109588</v>
      </c>
      <c r="F80" s="204">
        <v>1</v>
      </c>
      <c r="G80" s="204">
        <v>0</v>
      </c>
      <c r="H80" s="205">
        <v>42461</v>
      </c>
    </row>
    <row r="81" spans="2:8">
      <c r="B81" s="201">
        <v>1.3827608018966639E-2</v>
      </c>
      <c r="C81" s="202">
        <v>2</v>
      </c>
      <c r="D81" s="202" t="s">
        <v>35</v>
      </c>
      <c r="E81" s="230">
        <v>3.7671232876712328</v>
      </c>
      <c r="F81" s="204">
        <v>1</v>
      </c>
      <c r="G81" s="204">
        <v>0</v>
      </c>
      <c r="H81" s="205">
        <v>42461</v>
      </c>
    </row>
    <row r="82" spans="2:8">
      <c r="B82" s="201">
        <v>1.6616059670071407E-2</v>
      </c>
      <c r="C82" s="202">
        <v>2</v>
      </c>
      <c r="D82" s="202" t="s">
        <v>35</v>
      </c>
      <c r="E82" s="230">
        <v>5.5972602739726032</v>
      </c>
      <c r="F82" s="204">
        <v>1</v>
      </c>
      <c r="G82" s="204">
        <v>0</v>
      </c>
      <c r="H82" s="205">
        <v>42461</v>
      </c>
    </row>
    <row r="83" spans="2:8">
      <c r="B83" s="201">
        <v>8.1734982405985025E-3</v>
      </c>
      <c r="C83" s="144">
        <v>3</v>
      </c>
      <c r="D83" s="144" t="s">
        <v>26</v>
      </c>
      <c r="E83" s="231">
        <v>1.6301369863013699</v>
      </c>
      <c r="F83" s="136">
        <v>0</v>
      </c>
      <c r="G83" s="136">
        <v>0</v>
      </c>
      <c r="H83" s="205">
        <v>42430</v>
      </c>
    </row>
    <row r="84" spans="2:8">
      <c r="B84" s="201">
        <v>1.0638938794339178E-2</v>
      </c>
      <c r="C84" s="144">
        <v>3</v>
      </c>
      <c r="D84" s="144" t="s">
        <v>26</v>
      </c>
      <c r="E84" s="232">
        <v>3.7863013698630139</v>
      </c>
      <c r="F84" s="136">
        <v>0</v>
      </c>
      <c r="G84" s="136">
        <v>0</v>
      </c>
      <c r="H84" s="205">
        <v>42430</v>
      </c>
    </row>
    <row r="85" spans="2:8">
      <c r="B85" s="201">
        <v>1.2959916982609015E-2</v>
      </c>
      <c r="C85" s="144">
        <v>3</v>
      </c>
      <c r="D85" s="144" t="s">
        <v>26</v>
      </c>
      <c r="E85" s="233">
        <v>5.2438356164383562</v>
      </c>
      <c r="F85" s="136">
        <v>0</v>
      </c>
      <c r="G85" s="136">
        <v>0</v>
      </c>
      <c r="H85" s="205">
        <v>42430</v>
      </c>
    </row>
    <row r="86" spans="2:8">
      <c r="B86" s="201">
        <v>1.5841107586842085E-2</v>
      </c>
      <c r="C86" s="144">
        <v>3</v>
      </c>
      <c r="D86" s="144" t="s">
        <v>26</v>
      </c>
      <c r="E86" s="234">
        <v>6.6958904109589037</v>
      </c>
      <c r="F86" s="136">
        <v>0</v>
      </c>
      <c r="G86" s="136">
        <v>0</v>
      </c>
      <c r="H86" s="205">
        <v>42430</v>
      </c>
    </row>
    <row r="87" spans="2:8">
      <c r="B87" s="201">
        <v>1.5473062877396259E-2</v>
      </c>
      <c r="C87" s="144">
        <v>2</v>
      </c>
      <c r="D87" s="144" t="s">
        <v>27</v>
      </c>
      <c r="E87" s="235">
        <v>3.6712328767123288</v>
      </c>
      <c r="F87" s="136">
        <v>1</v>
      </c>
      <c r="G87" s="136">
        <v>0</v>
      </c>
      <c r="H87" s="205">
        <v>42430</v>
      </c>
    </row>
    <row r="88" spans="2:8">
      <c r="B88" s="201">
        <v>1.6718858571202481E-2</v>
      </c>
      <c r="C88" s="144">
        <v>2</v>
      </c>
      <c r="D88" s="144" t="s">
        <v>27</v>
      </c>
      <c r="E88" s="236">
        <v>4.3150684931506804</v>
      </c>
      <c r="F88" s="136">
        <v>1</v>
      </c>
      <c r="G88" s="136">
        <v>0</v>
      </c>
      <c r="H88" s="205">
        <v>42430</v>
      </c>
    </row>
    <row r="89" spans="2:8">
      <c r="B89" s="201">
        <v>2.1133812215511232E-2</v>
      </c>
      <c r="C89" s="144">
        <v>2</v>
      </c>
      <c r="D89" s="144" t="s">
        <v>27</v>
      </c>
      <c r="E89" s="237">
        <v>7.021917808219178</v>
      </c>
      <c r="F89" s="136">
        <v>1</v>
      </c>
      <c r="G89" s="136">
        <v>0</v>
      </c>
      <c r="H89" s="205">
        <v>42430</v>
      </c>
    </row>
    <row r="90" spans="2:8">
      <c r="B90" s="201">
        <v>1.3401667854008169E-2</v>
      </c>
      <c r="C90" s="144">
        <v>2</v>
      </c>
      <c r="D90" s="144" t="s">
        <v>28</v>
      </c>
      <c r="E90" s="238">
        <v>3.0136986301369864</v>
      </c>
      <c r="F90" s="136">
        <v>1</v>
      </c>
      <c r="G90" s="136">
        <v>0</v>
      </c>
      <c r="H90" s="205">
        <v>42430</v>
      </c>
    </row>
    <row r="91" spans="2:8">
      <c r="B91" s="201">
        <v>1.6212345592791385E-2</v>
      </c>
      <c r="C91" s="144">
        <v>2</v>
      </c>
      <c r="D91" s="144" t="s">
        <v>28</v>
      </c>
      <c r="E91" s="239">
        <v>3.9506849315068493</v>
      </c>
      <c r="F91" s="136">
        <v>1</v>
      </c>
      <c r="G91" s="136">
        <v>0</v>
      </c>
      <c r="H91" s="205">
        <v>42430</v>
      </c>
    </row>
    <row r="92" spans="2:8">
      <c r="B92" s="201">
        <v>2.1492548648045093E-2</v>
      </c>
      <c r="C92" s="144">
        <v>2</v>
      </c>
      <c r="D92" s="144" t="s">
        <v>28</v>
      </c>
      <c r="E92" s="240">
        <v>7.0164383561643833</v>
      </c>
      <c r="F92" s="136">
        <v>1</v>
      </c>
      <c r="G92" s="136">
        <v>0</v>
      </c>
      <c r="H92" s="205">
        <v>42430</v>
      </c>
    </row>
    <row r="93" spans="2:8">
      <c r="B93" s="201">
        <v>1.4407639632961454E-2</v>
      </c>
      <c r="C93" s="144">
        <v>2</v>
      </c>
      <c r="D93" s="144" t="s">
        <v>29</v>
      </c>
      <c r="E93" s="241">
        <v>4.2821917808219174</v>
      </c>
      <c r="F93" s="136">
        <v>0</v>
      </c>
      <c r="G93" s="136">
        <v>0</v>
      </c>
      <c r="H93" s="205">
        <v>42430</v>
      </c>
    </row>
    <row r="94" spans="2:8">
      <c r="B94" s="201">
        <v>1.6192557421052575E-2</v>
      </c>
      <c r="C94" s="144">
        <v>2</v>
      </c>
      <c r="D94" s="144" t="s">
        <v>29</v>
      </c>
      <c r="E94" s="242">
        <v>5.2082191780821914</v>
      </c>
      <c r="F94" s="136">
        <v>0</v>
      </c>
      <c r="G94" s="136">
        <v>0</v>
      </c>
      <c r="H94" s="205">
        <v>42430</v>
      </c>
    </row>
    <row r="95" spans="2:8">
      <c r="B95" s="201">
        <v>1.1974653230292171E-2</v>
      </c>
      <c r="C95" s="144">
        <v>1</v>
      </c>
      <c r="D95" s="144" t="s">
        <v>30</v>
      </c>
      <c r="E95" s="243">
        <v>1.1178082191780823</v>
      </c>
      <c r="F95" s="136">
        <v>0</v>
      </c>
      <c r="G95" s="136">
        <v>0</v>
      </c>
      <c r="H95" s="205">
        <v>42430</v>
      </c>
    </row>
    <row r="96" spans="2:8">
      <c r="B96" s="201">
        <v>1.4538040472165949E-2</v>
      </c>
      <c r="C96" s="144">
        <v>1</v>
      </c>
      <c r="D96" s="144" t="s">
        <v>30</v>
      </c>
      <c r="E96" s="244">
        <v>2.2301369863013698</v>
      </c>
      <c r="F96" s="136">
        <v>0</v>
      </c>
      <c r="G96" s="136">
        <v>0</v>
      </c>
      <c r="H96" s="205">
        <v>42430</v>
      </c>
    </row>
    <row r="97" spans="2:8">
      <c r="B97" s="201">
        <v>1.5455322976407495E-2</v>
      </c>
      <c r="C97" s="144">
        <v>1</v>
      </c>
      <c r="D97" s="144" t="s">
        <v>30</v>
      </c>
      <c r="E97" s="245">
        <v>3.20547945205479</v>
      </c>
      <c r="F97" s="136">
        <v>0</v>
      </c>
      <c r="G97" s="136">
        <v>0</v>
      </c>
      <c r="H97" s="205">
        <v>42430</v>
      </c>
    </row>
    <row r="98" spans="2:8">
      <c r="B98" s="201">
        <v>1.835929810094946E-2</v>
      </c>
      <c r="C98" s="144">
        <v>1</v>
      </c>
      <c r="D98" s="144" t="s">
        <v>30</v>
      </c>
      <c r="E98" s="246">
        <v>4.2410958904109597</v>
      </c>
      <c r="F98" s="136">
        <v>0</v>
      </c>
      <c r="G98" s="136">
        <v>0</v>
      </c>
      <c r="H98" s="205">
        <v>42430</v>
      </c>
    </row>
    <row r="99" spans="2:8">
      <c r="B99" s="201">
        <v>1.9416805967858372E-2</v>
      </c>
      <c r="C99" s="144">
        <v>1</v>
      </c>
      <c r="D99" s="144" t="s">
        <v>30</v>
      </c>
      <c r="E99" s="247">
        <v>5.7123287671232879</v>
      </c>
      <c r="F99" s="136">
        <v>0</v>
      </c>
      <c r="G99" s="136">
        <v>0</v>
      </c>
      <c r="H99" s="205">
        <v>42430</v>
      </c>
    </row>
    <row r="100" spans="2:8">
      <c r="B100" s="201">
        <v>8.2600173164980358E-3</v>
      </c>
      <c r="C100" s="144">
        <v>6</v>
      </c>
      <c r="D100" s="144" t="s">
        <v>31</v>
      </c>
      <c r="E100" s="248">
        <v>2.75068493150685</v>
      </c>
      <c r="F100" s="136">
        <v>1</v>
      </c>
      <c r="G100" s="136">
        <v>0</v>
      </c>
      <c r="H100" s="205">
        <v>42430</v>
      </c>
    </row>
    <row r="101" spans="2:8">
      <c r="B101" s="201">
        <v>8.7919963850689314E-3</v>
      </c>
      <c r="C101" s="144">
        <v>6</v>
      </c>
      <c r="D101" s="144" t="s">
        <v>31</v>
      </c>
      <c r="E101" s="249">
        <v>3.5178082191780824</v>
      </c>
      <c r="F101" s="136">
        <v>1</v>
      </c>
      <c r="G101" s="136">
        <v>0</v>
      </c>
      <c r="H101" s="205">
        <v>42430</v>
      </c>
    </row>
    <row r="102" spans="2:8">
      <c r="B102" s="201">
        <v>9.436959883713408E-3</v>
      </c>
      <c r="C102" s="144">
        <v>6</v>
      </c>
      <c r="D102" s="144" t="s">
        <v>31</v>
      </c>
      <c r="E102" s="250">
        <v>3.7013698630136984</v>
      </c>
      <c r="F102" s="136">
        <v>1</v>
      </c>
      <c r="G102" s="136">
        <v>0</v>
      </c>
      <c r="H102" s="205">
        <v>42430</v>
      </c>
    </row>
    <row r="103" spans="2:8">
      <c r="B103" s="201">
        <v>9.6555713249500963E-3</v>
      </c>
      <c r="C103" s="144">
        <v>6</v>
      </c>
      <c r="D103" s="144" t="s">
        <v>31</v>
      </c>
      <c r="E103" s="251">
        <v>4.279452054794521</v>
      </c>
      <c r="F103" s="136">
        <v>1</v>
      </c>
      <c r="G103" s="136">
        <v>0</v>
      </c>
      <c r="H103" s="205">
        <v>42430</v>
      </c>
    </row>
    <row r="104" spans="2:8">
      <c r="B104" s="201">
        <v>1.2310625645218032E-2</v>
      </c>
      <c r="C104" s="144">
        <v>6</v>
      </c>
      <c r="D104" s="144" t="s">
        <v>31</v>
      </c>
      <c r="E104" s="252">
        <v>6.3342465753424655</v>
      </c>
      <c r="F104" s="136">
        <v>1</v>
      </c>
      <c r="G104" s="136">
        <v>0</v>
      </c>
      <c r="H104" s="205">
        <v>42430</v>
      </c>
    </row>
    <row r="105" spans="2:8">
      <c r="B105" s="201">
        <v>1.2707852824669219E-2</v>
      </c>
      <c r="C105" s="144">
        <v>6</v>
      </c>
      <c r="D105" s="144" t="s">
        <v>31</v>
      </c>
      <c r="E105" s="253">
        <v>7.0410958904109586</v>
      </c>
      <c r="F105" s="136">
        <v>1</v>
      </c>
      <c r="G105" s="136">
        <v>0</v>
      </c>
      <c r="H105" s="205">
        <v>42430</v>
      </c>
    </row>
    <row r="106" spans="2:8">
      <c r="B106" s="201">
        <v>1.1135436146940913E-2</v>
      </c>
      <c r="C106" s="144">
        <v>3</v>
      </c>
      <c r="D106" s="144" t="s">
        <v>32</v>
      </c>
      <c r="E106" s="254">
        <v>3.6520547945205499</v>
      </c>
      <c r="F106" s="136">
        <v>0</v>
      </c>
      <c r="G106" s="136">
        <v>0</v>
      </c>
      <c r="H106" s="205">
        <v>42430</v>
      </c>
    </row>
    <row r="107" spans="2:8">
      <c r="B107" s="201">
        <v>1.5338067479030042E-2</v>
      </c>
      <c r="C107" s="144">
        <v>3</v>
      </c>
      <c r="D107" s="144" t="s">
        <v>32</v>
      </c>
      <c r="E107" s="255">
        <v>6.0684931506849313</v>
      </c>
      <c r="F107" s="136">
        <v>0</v>
      </c>
      <c r="G107" s="136">
        <v>0</v>
      </c>
      <c r="H107" s="205">
        <v>42430</v>
      </c>
    </row>
    <row r="108" spans="2:8">
      <c r="B108" s="201">
        <v>1.596436255676199E-2</v>
      </c>
      <c r="C108" s="144">
        <v>3</v>
      </c>
      <c r="D108" s="144" t="s">
        <v>32</v>
      </c>
      <c r="E108" s="256">
        <v>7.0273972602739727</v>
      </c>
      <c r="F108" s="136">
        <v>0</v>
      </c>
      <c r="G108" s="136">
        <v>0</v>
      </c>
      <c r="H108" s="205">
        <v>42430</v>
      </c>
    </row>
    <row r="109" spans="2:8">
      <c r="B109" s="201">
        <v>7.8306731557363247E-3</v>
      </c>
      <c r="C109" s="144">
        <v>4</v>
      </c>
      <c r="D109" s="144" t="s">
        <v>33</v>
      </c>
      <c r="E109" s="257">
        <v>1.3616438356164384</v>
      </c>
      <c r="F109" s="136">
        <v>0</v>
      </c>
      <c r="G109" s="136">
        <v>0</v>
      </c>
      <c r="H109" s="205">
        <v>42430</v>
      </c>
    </row>
    <row r="110" spans="2:8">
      <c r="B110" s="201">
        <v>1.0040189775701465E-2</v>
      </c>
      <c r="C110" s="144">
        <v>3</v>
      </c>
      <c r="D110" s="144" t="s">
        <v>34</v>
      </c>
      <c r="E110" s="258">
        <v>1.6493150684931508</v>
      </c>
      <c r="F110" s="136">
        <v>0</v>
      </c>
      <c r="G110" s="136">
        <v>0</v>
      </c>
      <c r="H110" s="205">
        <v>42430</v>
      </c>
    </row>
    <row r="111" spans="2:8">
      <c r="B111" s="201">
        <v>1.2290380085281081E-2</v>
      </c>
      <c r="C111" s="144">
        <v>3</v>
      </c>
      <c r="D111" s="144" t="s">
        <v>34</v>
      </c>
      <c r="E111" s="259">
        <v>3.989041095890411</v>
      </c>
      <c r="F111" s="136">
        <v>0</v>
      </c>
      <c r="G111" s="136">
        <v>0</v>
      </c>
      <c r="H111" s="205">
        <v>42430</v>
      </c>
    </row>
    <row r="112" spans="2:8">
      <c r="B112" s="201">
        <v>1.5189439039037547E-2</v>
      </c>
      <c r="C112" s="144">
        <v>3</v>
      </c>
      <c r="D112" s="144" t="s">
        <v>34</v>
      </c>
      <c r="E112" s="260">
        <v>5.64109589041096</v>
      </c>
      <c r="F112" s="136">
        <v>0</v>
      </c>
      <c r="G112" s="136">
        <v>0</v>
      </c>
      <c r="H112" s="205">
        <v>42430</v>
      </c>
    </row>
    <row r="113" spans="2:8">
      <c r="B113" s="201">
        <v>1.669768777792487E-2</v>
      </c>
      <c r="C113" s="144">
        <v>3</v>
      </c>
      <c r="D113" s="144" t="s">
        <v>34</v>
      </c>
      <c r="E113" s="261">
        <v>5.9917808219178079</v>
      </c>
      <c r="F113" s="136">
        <v>0</v>
      </c>
      <c r="G113" s="136">
        <v>0</v>
      </c>
      <c r="H113" s="205">
        <v>42430</v>
      </c>
    </row>
    <row r="114" spans="2:8">
      <c r="B114" s="201">
        <v>1.4791130634223038E-2</v>
      </c>
      <c r="C114" s="144">
        <v>3</v>
      </c>
      <c r="D114" s="144" t="s">
        <v>34</v>
      </c>
      <c r="E114" s="262">
        <v>7.0191780821917806</v>
      </c>
      <c r="F114" s="136">
        <v>0</v>
      </c>
      <c r="G114" s="136">
        <v>0</v>
      </c>
      <c r="H114" s="205">
        <v>42430</v>
      </c>
    </row>
    <row r="115" spans="2:8">
      <c r="B115" s="201">
        <v>1.8956769773366303E-2</v>
      </c>
      <c r="C115" s="144">
        <v>3</v>
      </c>
      <c r="D115" s="144" t="s">
        <v>34</v>
      </c>
      <c r="E115" s="263">
        <v>9.3068493150684937</v>
      </c>
      <c r="F115" s="136">
        <v>0</v>
      </c>
      <c r="G115" s="136">
        <v>0</v>
      </c>
      <c r="H115" s="205">
        <v>42430</v>
      </c>
    </row>
    <row r="116" spans="2:8">
      <c r="B116" s="201">
        <v>1.1337659246459408E-2</v>
      </c>
      <c r="C116" s="144">
        <v>2</v>
      </c>
      <c r="D116" s="144" t="s">
        <v>36</v>
      </c>
      <c r="E116" s="264">
        <v>1.0410958904109588</v>
      </c>
      <c r="F116" s="136">
        <v>1</v>
      </c>
      <c r="G116" s="136">
        <v>0</v>
      </c>
      <c r="H116" s="205">
        <v>42430</v>
      </c>
    </row>
    <row r="117" spans="2:8">
      <c r="B117" s="201">
        <v>1.3344933028357453E-2</v>
      </c>
      <c r="C117" s="144">
        <v>2</v>
      </c>
      <c r="D117" s="144" t="s">
        <v>35</v>
      </c>
      <c r="E117" s="265">
        <v>3.7671232876712328</v>
      </c>
      <c r="F117" s="136">
        <v>1</v>
      </c>
      <c r="G117" s="136">
        <v>0</v>
      </c>
      <c r="H117" s="205">
        <v>42430</v>
      </c>
    </row>
    <row r="118" spans="2:8">
      <c r="B118" s="201">
        <v>1.6256577642729305E-2</v>
      </c>
      <c r="C118" s="144">
        <v>2</v>
      </c>
      <c r="D118" s="144" t="s">
        <v>35</v>
      </c>
      <c r="E118" s="266">
        <v>5.5972602739726032</v>
      </c>
      <c r="F118" s="136">
        <v>1</v>
      </c>
      <c r="G118" s="136">
        <v>0</v>
      </c>
      <c r="H118" s="205">
        <v>42430</v>
      </c>
    </row>
    <row r="119" spans="2:8">
      <c r="B119" s="201">
        <v>8.1337255961163313E-3</v>
      </c>
      <c r="C119" s="144">
        <v>3</v>
      </c>
      <c r="D119" s="144" t="s">
        <v>26</v>
      </c>
      <c r="E119" s="230">
        <v>1.7095890410958905</v>
      </c>
      <c r="F119" s="136">
        <v>0</v>
      </c>
      <c r="G119" s="136">
        <v>0</v>
      </c>
      <c r="H119" s="205">
        <v>42401</v>
      </c>
    </row>
    <row r="120" spans="2:8">
      <c r="B120" s="201">
        <v>1.0567846082434244E-2</v>
      </c>
      <c r="C120" s="144">
        <v>3</v>
      </c>
      <c r="D120" s="144" t="s">
        <v>26</v>
      </c>
      <c r="E120" s="230">
        <v>3.8657534246575342</v>
      </c>
      <c r="F120" s="136">
        <v>0</v>
      </c>
      <c r="G120" s="136">
        <v>0</v>
      </c>
      <c r="H120" s="205">
        <v>42401</v>
      </c>
    </row>
    <row r="121" spans="2:8">
      <c r="B121" s="201">
        <v>1.3106358833690546E-2</v>
      </c>
      <c r="C121" s="144">
        <v>3</v>
      </c>
      <c r="D121" s="144" t="s">
        <v>26</v>
      </c>
      <c r="E121" s="230">
        <v>5.3232876712328769</v>
      </c>
      <c r="F121" s="136">
        <v>0</v>
      </c>
      <c r="G121" s="136">
        <v>0</v>
      </c>
      <c r="H121" s="205">
        <v>42401</v>
      </c>
    </row>
    <row r="122" spans="2:8">
      <c r="B122" s="201">
        <v>1.6002301822222238E-2</v>
      </c>
      <c r="C122" s="144">
        <v>3</v>
      </c>
      <c r="D122" s="144" t="s">
        <v>26</v>
      </c>
      <c r="E122" s="230">
        <v>6.7753424657534245</v>
      </c>
      <c r="F122" s="136">
        <v>0</v>
      </c>
      <c r="G122" s="136">
        <v>0</v>
      </c>
      <c r="H122" s="205">
        <v>42401</v>
      </c>
    </row>
    <row r="123" spans="2:8">
      <c r="B123" s="201">
        <v>1.5080098410243516E-2</v>
      </c>
      <c r="C123" s="144">
        <v>2</v>
      </c>
      <c r="D123" s="144" t="s">
        <v>27</v>
      </c>
      <c r="E123" s="230">
        <v>3.7506849315068491</v>
      </c>
      <c r="F123" s="136">
        <v>1</v>
      </c>
      <c r="G123" s="136">
        <v>0</v>
      </c>
      <c r="H123" s="205">
        <v>42401</v>
      </c>
    </row>
    <row r="124" spans="2:8">
      <c r="B124" s="201">
        <v>1.589128685691291E-2</v>
      </c>
      <c r="C124" s="144">
        <v>2</v>
      </c>
      <c r="D124" s="144" t="s">
        <v>27</v>
      </c>
      <c r="E124" s="230">
        <v>4.3945205479452056</v>
      </c>
      <c r="F124" s="136">
        <v>1</v>
      </c>
      <c r="G124" s="136">
        <v>0</v>
      </c>
      <c r="H124" s="205">
        <v>42401</v>
      </c>
    </row>
    <row r="125" spans="2:8">
      <c r="B125" s="201">
        <v>1.9194951004404805E-2</v>
      </c>
      <c r="C125" s="144">
        <v>2</v>
      </c>
      <c r="D125" s="144" t="s">
        <v>27</v>
      </c>
      <c r="E125" s="230">
        <v>7.1013698630136988</v>
      </c>
      <c r="F125" s="136">
        <v>1</v>
      </c>
      <c r="G125" s="136">
        <v>0</v>
      </c>
      <c r="H125" s="205">
        <v>42401</v>
      </c>
    </row>
    <row r="126" spans="2:8">
      <c r="B126" s="201">
        <v>1.3298436486953551E-2</v>
      </c>
      <c r="C126" s="144">
        <v>2</v>
      </c>
      <c r="D126" s="144" t="s">
        <v>28</v>
      </c>
      <c r="E126" s="230">
        <v>3.0931506849315067</v>
      </c>
      <c r="F126" s="136">
        <v>1</v>
      </c>
      <c r="G126" s="136">
        <v>0</v>
      </c>
      <c r="H126" s="205">
        <v>42401</v>
      </c>
    </row>
    <row r="127" spans="2:8">
      <c r="B127" s="201">
        <v>1.5532843009571912E-2</v>
      </c>
      <c r="C127" s="144">
        <v>2</v>
      </c>
      <c r="D127" s="144" t="s">
        <v>28</v>
      </c>
      <c r="E127" s="230">
        <v>4.0301369863013701</v>
      </c>
      <c r="F127" s="136">
        <v>1</v>
      </c>
      <c r="G127" s="136">
        <v>0</v>
      </c>
      <c r="H127" s="205">
        <v>42401</v>
      </c>
    </row>
    <row r="128" spans="2:8">
      <c r="B128" s="201">
        <v>1.9868000479563497E-2</v>
      </c>
      <c r="C128" s="144">
        <v>2</v>
      </c>
      <c r="D128" s="144" t="s">
        <v>28</v>
      </c>
      <c r="E128" s="230">
        <v>7.0958904109588996</v>
      </c>
      <c r="F128" s="136">
        <v>1</v>
      </c>
      <c r="G128" s="136">
        <v>0</v>
      </c>
      <c r="H128" s="205">
        <v>42401</v>
      </c>
    </row>
    <row r="129" spans="2:8">
      <c r="B129" s="201">
        <v>1.4174112148041478E-2</v>
      </c>
      <c r="C129" s="144">
        <v>2</v>
      </c>
      <c r="D129" s="144" t="s">
        <v>29</v>
      </c>
      <c r="E129" s="230">
        <v>4.3616438356164382</v>
      </c>
      <c r="F129" s="136">
        <v>0</v>
      </c>
      <c r="G129" s="136">
        <v>0</v>
      </c>
      <c r="H129" s="205">
        <v>42401</v>
      </c>
    </row>
    <row r="130" spans="2:8">
      <c r="B130" s="201">
        <v>1.6371260030555584E-2</v>
      </c>
      <c r="C130" s="144">
        <v>2</v>
      </c>
      <c r="D130" s="144" t="s">
        <v>29</v>
      </c>
      <c r="E130" s="230">
        <v>5.2876712328767104</v>
      </c>
      <c r="F130" s="136">
        <v>0</v>
      </c>
      <c r="G130" s="136">
        <v>0</v>
      </c>
      <c r="H130" s="205">
        <v>42401</v>
      </c>
    </row>
    <row r="131" spans="2:8">
      <c r="B131" s="201">
        <v>1.1853997934960541E-2</v>
      </c>
      <c r="C131" s="144">
        <v>1</v>
      </c>
      <c r="D131" s="144" t="s">
        <v>30</v>
      </c>
      <c r="E131" s="230">
        <v>1.1972602739726028</v>
      </c>
      <c r="F131" s="136">
        <v>0</v>
      </c>
      <c r="G131" s="136">
        <v>0</v>
      </c>
      <c r="H131" s="205">
        <v>42401</v>
      </c>
    </row>
    <row r="132" spans="2:8">
      <c r="B132" s="201">
        <v>1.4333925421596439E-2</v>
      </c>
      <c r="C132" s="144">
        <v>1</v>
      </c>
      <c r="D132" s="144" t="s">
        <v>30</v>
      </c>
      <c r="E132" s="230">
        <v>2.3095890410958901</v>
      </c>
      <c r="F132" s="136">
        <v>0</v>
      </c>
      <c r="G132" s="136">
        <v>0</v>
      </c>
      <c r="H132" s="205">
        <v>42401</v>
      </c>
    </row>
    <row r="133" spans="2:8">
      <c r="B133" s="201">
        <v>1.4846612895060032E-2</v>
      </c>
      <c r="C133" s="144">
        <v>1</v>
      </c>
      <c r="D133" s="144" t="s">
        <v>30</v>
      </c>
      <c r="E133" s="230">
        <v>3.2849315068493152</v>
      </c>
      <c r="F133" s="136">
        <v>0</v>
      </c>
      <c r="G133" s="136">
        <v>0</v>
      </c>
      <c r="H133" s="205">
        <v>42401</v>
      </c>
    </row>
    <row r="134" spans="2:8">
      <c r="B134" s="201">
        <v>1.7317161806744044E-2</v>
      </c>
      <c r="C134" s="144">
        <v>1</v>
      </c>
      <c r="D134" s="144" t="s">
        <v>30</v>
      </c>
      <c r="E134" s="230">
        <v>4.3205479452054796</v>
      </c>
      <c r="F134" s="136">
        <v>0</v>
      </c>
      <c r="G134" s="136">
        <v>0</v>
      </c>
      <c r="H134" s="205">
        <v>42401</v>
      </c>
    </row>
    <row r="135" spans="2:8">
      <c r="B135" s="201">
        <v>1.6478816511785722E-2</v>
      </c>
      <c r="C135" s="144">
        <v>1</v>
      </c>
      <c r="D135" s="144" t="s">
        <v>30</v>
      </c>
      <c r="E135" s="230">
        <v>5.7917808219178086</v>
      </c>
      <c r="F135" s="136">
        <v>0</v>
      </c>
      <c r="G135" s="136">
        <v>0</v>
      </c>
      <c r="H135" s="205">
        <v>42401</v>
      </c>
    </row>
    <row r="136" spans="2:8">
      <c r="B136" s="201">
        <v>6.683149435422293E-3</v>
      </c>
      <c r="C136" s="144">
        <v>6</v>
      </c>
      <c r="D136" s="144" t="s">
        <v>31</v>
      </c>
      <c r="E136" s="230">
        <v>1.0410958904109588</v>
      </c>
      <c r="F136" s="136">
        <v>1</v>
      </c>
      <c r="G136" s="136">
        <v>0</v>
      </c>
      <c r="H136" s="205">
        <v>42401</v>
      </c>
    </row>
    <row r="137" spans="2:8">
      <c r="B137" s="201">
        <v>8.4329426848290239E-3</v>
      </c>
      <c r="C137" s="144">
        <v>6</v>
      </c>
      <c r="D137" s="144" t="s">
        <v>31</v>
      </c>
      <c r="E137" s="230">
        <v>2.8301369863013699</v>
      </c>
      <c r="F137" s="136">
        <v>1</v>
      </c>
      <c r="G137" s="136">
        <v>0</v>
      </c>
      <c r="H137" s="205">
        <v>42401</v>
      </c>
    </row>
    <row r="138" spans="2:8">
      <c r="B138" s="201">
        <v>8.6229272561187745E-3</v>
      </c>
      <c r="C138" s="144">
        <v>6</v>
      </c>
      <c r="D138" s="144" t="s">
        <v>31</v>
      </c>
      <c r="E138" s="230">
        <v>3.5972602739726027</v>
      </c>
      <c r="F138" s="136">
        <v>1</v>
      </c>
      <c r="G138" s="136">
        <v>0</v>
      </c>
      <c r="H138" s="205">
        <v>42401</v>
      </c>
    </row>
    <row r="139" spans="2:8">
      <c r="B139" s="201">
        <v>9.7610286228344938E-3</v>
      </c>
      <c r="C139" s="144">
        <v>6</v>
      </c>
      <c r="D139" s="144" t="s">
        <v>31</v>
      </c>
      <c r="E139" s="230">
        <v>3.7808219178082192</v>
      </c>
      <c r="F139" s="136">
        <v>1</v>
      </c>
      <c r="G139" s="136">
        <v>0</v>
      </c>
      <c r="H139" s="205">
        <v>42401</v>
      </c>
    </row>
    <row r="140" spans="2:8">
      <c r="B140" s="201">
        <v>9.6300097344550056E-3</v>
      </c>
      <c r="C140" s="144">
        <v>6</v>
      </c>
      <c r="D140" s="144" t="s">
        <v>31</v>
      </c>
      <c r="E140" s="230">
        <v>4.3589041095890408</v>
      </c>
      <c r="F140" s="136">
        <v>1</v>
      </c>
      <c r="G140" s="136">
        <v>0</v>
      </c>
      <c r="H140" s="205">
        <v>42401</v>
      </c>
    </row>
    <row r="141" spans="2:8">
      <c r="B141" s="201">
        <v>1.2369193454880956E-2</v>
      </c>
      <c r="C141" s="144">
        <v>6</v>
      </c>
      <c r="D141" s="144" t="s">
        <v>31</v>
      </c>
      <c r="E141" s="230">
        <v>6.4136986301369863</v>
      </c>
      <c r="F141" s="136">
        <v>1</v>
      </c>
      <c r="G141" s="136">
        <v>0</v>
      </c>
      <c r="H141" s="205">
        <v>42401</v>
      </c>
    </row>
    <row r="142" spans="2:8">
      <c r="B142" s="201">
        <v>1.3073085081626927E-2</v>
      </c>
      <c r="C142" s="144">
        <v>6</v>
      </c>
      <c r="D142" s="144" t="s">
        <v>31</v>
      </c>
      <c r="E142" s="230">
        <v>7.1205479452054794</v>
      </c>
      <c r="F142" s="136">
        <v>1</v>
      </c>
      <c r="G142" s="136">
        <v>0</v>
      </c>
      <c r="H142" s="205">
        <v>42401</v>
      </c>
    </row>
    <row r="143" spans="2:8">
      <c r="B143" s="201">
        <v>1.1689165065109865E-2</v>
      </c>
      <c r="C143" s="144">
        <v>3</v>
      </c>
      <c r="D143" s="144" t="s">
        <v>32</v>
      </c>
      <c r="E143" s="230">
        <v>3.7315068493150685</v>
      </c>
      <c r="F143" s="136">
        <v>0</v>
      </c>
      <c r="G143" s="136">
        <v>0</v>
      </c>
      <c r="H143" s="205">
        <v>42401</v>
      </c>
    </row>
    <row r="144" spans="2:8">
      <c r="B144" s="201">
        <v>1.5555450301468259E-2</v>
      </c>
      <c r="C144" s="144">
        <v>3</v>
      </c>
      <c r="D144" s="144" t="s">
        <v>32</v>
      </c>
      <c r="E144" s="230">
        <v>6.1479452054794521</v>
      </c>
      <c r="F144" s="136">
        <v>0</v>
      </c>
      <c r="G144" s="136">
        <v>0</v>
      </c>
      <c r="H144" s="205">
        <v>42401</v>
      </c>
    </row>
    <row r="145" spans="2:8">
      <c r="B145" s="201">
        <v>8.2036350901362846E-3</v>
      </c>
      <c r="C145" s="144">
        <v>4</v>
      </c>
      <c r="D145" s="144" t="s">
        <v>33</v>
      </c>
      <c r="E145" s="230">
        <v>1.441095890410959</v>
      </c>
      <c r="F145" s="136">
        <v>0</v>
      </c>
      <c r="G145" s="136">
        <v>0</v>
      </c>
      <c r="H145" s="205">
        <v>42401</v>
      </c>
    </row>
    <row r="146" spans="2:8">
      <c r="B146" s="201">
        <v>1.0092544881464067E-2</v>
      </c>
      <c r="C146" s="144">
        <v>3</v>
      </c>
      <c r="D146" s="144" t="s">
        <v>34</v>
      </c>
      <c r="E146" s="230">
        <v>1.72876712328767</v>
      </c>
      <c r="F146" s="136">
        <v>0</v>
      </c>
      <c r="G146" s="136">
        <v>0</v>
      </c>
      <c r="H146" s="205">
        <v>42401</v>
      </c>
    </row>
    <row r="147" spans="2:8">
      <c r="B147" s="201">
        <v>1.1576299979005831E-2</v>
      </c>
      <c r="C147" s="144">
        <v>3</v>
      </c>
      <c r="D147" s="144" t="s">
        <v>34</v>
      </c>
      <c r="E147" s="230">
        <v>4.0684931506849313</v>
      </c>
      <c r="F147" s="136">
        <v>0</v>
      </c>
      <c r="G147" s="136">
        <v>0</v>
      </c>
      <c r="H147" s="205">
        <v>42401</v>
      </c>
    </row>
    <row r="148" spans="2:8">
      <c r="B148" s="201">
        <v>1.3978378138849203E-2</v>
      </c>
      <c r="C148" s="144">
        <v>3</v>
      </c>
      <c r="D148" s="144" t="s">
        <v>34</v>
      </c>
      <c r="E148" s="230">
        <v>5.720547945205479</v>
      </c>
      <c r="F148" s="136">
        <v>0</v>
      </c>
      <c r="G148" s="136">
        <v>0</v>
      </c>
      <c r="H148" s="205">
        <v>42401</v>
      </c>
    </row>
    <row r="149" spans="2:8">
      <c r="B149" s="201">
        <v>1.5952963718968184E-2</v>
      </c>
      <c r="C149" s="144">
        <v>3</v>
      </c>
      <c r="D149" s="144" t="s">
        <v>34</v>
      </c>
      <c r="E149" s="230">
        <v>6.0712328767123287</v>
      </c>
      <c r="F149" s="136">
        <v>0</v>
      </c>
      <c r="G149" s="136">
        <v>0</v>
      </c>
      <c r="H149" s="205">
        <v>42401</v>
      </c>
    </row>
    <row r="150" spans="2:8">
      <c r="B150" s="201">
        <v>1.7819489894175158E-2</v>
      </c>
      <c r="C150" s="144">
        <v>3</v>
      </c>
      <c r="D150" s="144" t="s">
        <v>34</v>
      </c>
      <c r="E150" s="230">
        <v>9.3863013698630144</v>
      </c>
      <c r="F150" s="136">
        <v>0</v>
      </c>
      <c r="G150" s="136">
        <v>0</v>
      </c>
      <c r="H150" s="205">
        <v>42401</v>
      </c>
    </row>
    <row r="151" spans="2:8">
      <c r="B151" s="201">
        <v>1.0695791453291531E-2</v>
      </c>
      <c r="C151" s="144">
        <v>2</v>
      </c>
      <c r="D151" s="144" t="s">
        <v>36</v>
      </c>
      <c r="E151" s="230">
        <v>1.1205479452054794</v>
      </c>
      <c r="F151" s="136">
        <v>1</v>
      </c>
      <c r="G151" s="136">
        <v>0</v>
      </c>
      <c r="H151" s="205">
        <v>42401</v>
      </c>
    </row>
    <row r="152" spans="2:8">
      <c r="B152" s="201">
        <v>1.3655836010911733E-2</v>
      </c>
      <c r="C152" s="144">
        <v>2</v>
      </c>
      <c r="D152" s="144" t="s">
        <v>35</v>
      </c>
      <c r="E152" s="230">
        <v>3.8465753424657536</v>
      </c>
      <c r="F152" s="136">
        <v>1</v>
      </c>
      <c r="G152" s="136">
        <v>0</v>
      </c>
      <c r="H152" s="205">
        <v>42401</v>
      </c>
    </row>
    <row r="153" spans="2:8">
      <c r="B153" s="201">
        <v>1.6639903410952409E-2</v>
      </c>
      <c r="C153" s="144">
        <v>2</v>
      </c>
      <c r="D153" s="144" t="s">
        <v>35</v>
      </c>
      <c r="E153" s="230">
        <v>5.6767123287671231</v>
      </c>
      <c r="F153" s="136">
        <v>1</v>
      </c>
      <c r="G153" s="136">
        <v>0</v>
      </c>
      <c r="H153" s="205">
        <v>42401</v>
      </c>
    </row>
    <row r="154" spans="2:8">
      <c r="B154" s="201">
        <v>7.2904946409151662E-3</v>
      </c>
      <c r="C154" s="144">
        <v>3</v>
      </c>
      <c r="D154" s="202" t="s">
        <v>26</v>
      </c>
      <c r="E154" s="267">
        <v>1.7945205479452055</v>
      </c>
      <c r="F154" s="268">
        <v>0</v>
      </c>
      <c r="G154" s="268">
        <v>0</v>
      </c>
      <c r="H154" s="205">
        <v>42370</v>
      </c>
    </row>
    <row r="155" spans="2:8">
      <c r="B155" s="201">
        <v>9.7145677897294228E-3</v>
      </c>
      <c r="C155" s="144">
        <v>2</v>
      </c>
      <c r="D155" s="202" t="s">
        <v>26</v>
      </c>
      <c r="E155" s="267">
        <v>3.9506849315068493</v>
      </c>
      <c r="F155" s="268">
        <v>0</v>
      </c>
      <c r="G155" s="268">
        <v>0</v>
      </c>
      <c r="H155" s="205">
        <v>42370</v>
      </c>
    </row>
    <row r="156" spans="2:8">
      <c r="B156" s="201">
        <v>1.2149970413368986E-2</v>
      </c>
      <c r="C156" s="144">
        <v>2</v>
      </c>
      <c r="D156" s="202" t="s">
        <v>26</v>
      </c>
      <c r="E156" s="269">
        <v>5.4082191780821915</v>
      </c>
      <c r="F156" s="268">
        <v>0</v>
      </c>
      <c r="G156" s="268">
        <v>0</v>
      </c>
      <c r="H156" s="205">
        <v>42370</v>
      </c>
    </row>
    <row r="157" spans="2:8">
      <c r="B157" s="201">
        <v>7.0320604245085209E-3</v>
      </c>
      <c r="C157" s="144">
        <v>2</v>
      </c>
      <c r="D157" s="202" t="s">
        <v>26</v>
      </c>
      <c r="E157" s="269">
        <v>6.86027397260274</v>
      </c>
      <c r="F157" s="268">
        <v>0</v>
      </c>
      <c r="G157" s="268">
        <v>0</v>
      </c>
      <c r="H157" s="205">
        <v>42370</v>
      </c>
    </row>
    <row r="158" spans="2:8">
      <c r="B158" s="201">
        <v>1.3818098680778388E-2</v>
      </c>
      <c r="C158" s="270">
        <v>2</v>
      </c>
      <c r="D158" s="202" t="s">
        <v>27</v>
      </c>
      <c r="E158" s="271">
        <v>3.8356164383561642</v>
      </c>
      <c r="F158" s="268">
        <v>1</v>
      </c>
      <c r="G158" s="268">
        <v>0</v>
      </c>
      <c r="H158" s="205">
        <v>42370</v>
      </c>
    </row>
    <row r="159" spans="2:8">
      <c r="B159" s="201">
        <v>1.4733094000259128E-2</v>
      </c>
      <c r="C159" s="270">
        <v>2</v>
      </c>
      <c r="D159" s="202" t="s">
        <v>27</v>
      </c>
      <c r="E159" s="271">
        <v>4.4794520547945202</v>
      </c>
      <c r="F159" s="268">
        <v>1</v>
      </c>
      <c r="G159" s="268">
        <v>0</v>
      </c>
      <c r="H159" s="205">
        <v>42370</v>
      </c>
    </row>
    <row r="160" spans="2:8">
      <c r="B160" s="201">
        <v>1.7112401872642801E-2</v>
      </c>
      <c r="C160" s="270">
        <v>2</v>
      </c>
      <c r="D160" s="202" t="s">
        <v>27</v>
      </c>
      <c r="E160" s="272">
        <v>7.1863013698630134</v>
      </c>
      <c r="F160" s="268">
        <v>1</v>
      </c>
      <c r="G160" s="268">
        <v>0</v>
      </c>
      <c r="H160" s="205">
        <v>42370</v>
      </c>
    </row>
    <row r="161" spans="2:8">
      <c r="B161" s="201">
        <v>1.2503396220141268E-2</v>
      </c>
      <c r="C161" s="270">
        <v>2</v>
      </c>
      <c r="D161" s="202" t="s">
        <v>28</v>
      </c>
      <c r="E161" s="273">
        <v>3.1780821917808217</v>
      </c>
      <c r="F161" s="268">
        <v>1</v>
      </c>
      <c r="G161" s="268">
        <v>0</v>
      </c>
      <c r="H161" s="205">
        <v>42370</v>
      </c>
    </row>
    <row r="162" spans="2:8">
      <c r="B162" s="201">
        <v>1.4198499601496228E-2</v>
      </c>
      <c r="C162" s="270">
        <v>2</v>
      </c>
      <c r="D162" s="270" t="s">
        <v>28</v>
      </c>
      <c r="E162" s="273">
        <v>4.1150684931506847</v>
      </c>
      <c r="F162" s="268">
        <v>1</v>
      </c>
      <c r="G162" s="268">
        <v>0</v>
      </c>
      <c r="H162" s="205">
        <v>42370</v>
      </c>
    </row>
    <row r="163" spans="2:8">
      <c r="B163" s="201">
        <v>1.7714665567380827E-2</v>
      </c>
      <c r="C163" s="270">
        <v>2</v>
      </c>
      <c r="D163" s="270" t="s">
        <v>28</v>
      </c>
      <c r="E163" s="274">
        <v>7.1808219178082195</v>
      </c>
      <c r="F163" s="268">
        <v>1</v>
      </c>
      <c r="G163" s="268">
        <v>0</v>
      </c>
      <c r="H163" s="205">
        <v>42370</v>
      </c>
    </row>
    <row r="164" spans="2:8">
      <c r="B164" s="201">
        <v>1.3540590409427298E-2</v>
      </c>
      <c r="C164" s="270">
        <v>2</v>
      </c>
      <c r="D164" s="270" t="s">
        <v>29</v>
      </c>
      <c r="E164" s="275">
        <v>4.4465753424657537</v>
      </c>
      <c r="F164" s="268">
        <v>0</v>
      </c>
      <c r="G164" s="268">
        <v>0</v>
      </c>
      <c r="H164" s="205">
        <v>42370</v>
      </c>
    </row>
    <row r="165" spans="2:8">
      <c r="B165" s="201">
        <v>1.5239826952380906E-2</v>
      </c>
      <c r="C165" s="270">
        <v>2</v>
      </c>
      <c r="D165" s="270" t="s">
        <v>29</v>
      </c>
      <c r="E165" s="275">
        <v>5.3726027397260276</v>
      </c>
      <c r="F165" s="268">
        <v>0</v>
      </c>
      <c r="G165" s="268">
        <v>0</v>
      </c>
      <c r="H165" s="205">
        <v>42370</v>
      </c>
    </row>
    <row r="166" spans="2:8">
      <c r="B166" s="201">
        <v>1.3176102177250111E-2</v>
      </c>
      <c r="C166" s="270">
        <v>1</v>
      </c>
      <c r="D166" s="270" t="s">
        <v>30</v>
      </c>
      <c r="E166" s="276">
        <v>2.3945205479452056</v>
      </c>
      <c r="F166" s="268">
        <v>0</v>
      </c>
      <c r="G166" s="268">
        <v>0</v>
      </c>
      <c r="H166" s="205">
        <v>42370</v>
      </c>
    </row>
    <row r="167" spans="2:8">
      <c r="B167" s="201">
        <v>1.3724842367231054E-2</v>
      </c>
      <c r="C167" s="270">
        <v>1</v>
      </c>
      <c r="D167" s="270" t="s">
        <v>30</v>
      </c>
      <c r="E167" s="276">
        <v>3.3698630136986303</v>
      </c>
      <c r="F167" s="268">
        <v>0</v>
      </c>
      <c r="G167" s="268">
        <v>0</v>
      </c>
      <c r="H167" s="205">
        <v>42370</v>
      </c>
    </row>
    <row r="168" spans="2:8">
      <c r="B168" s="201">
        <v>1.5917694332197096E-2</v>
      </c>
      <c r="C168" s="270">
        <v>1</v>
      </c>
      <c r="D168" s="270" t="s">
        <v>30</v>
      </c>
      <c r="E168" s="277">
        <v>4.4054794520547942</v>
      </c>
      <c r="F168" s="268">
        <v>0</v>
      </c>
      <c r="G168" s="268">
        <v>0</v>
      </c>
      <c r="H168" s="205">
        <v>42370</v>
      </c>
    </row>
    <row r="169" spans="2:8">
      <c r="B169" s="201">
        <v>1.3639213401952312E-2</v>
      </c>
      <c r="C169" s="270">
        <v>1</v>
      </c>
      <c r="D169" s="270" t="s">
        <v>30</v>
      </c>
      <c r="E169" s="277">
        <v>5.8767123287671232</v>
      </c>
      <c r="F169" s="268">
        <v>0</v>
      </c>
      <c r="G169" s="268">
        <v>0</v>
      </c>
      <c r="H169" s="205">
        <v>42370</v>
      </c>
    </row>
    <row r="170" spans="2:8">
      <c r="B170" s="201">
        <v>7.7584031016482789E-3</v>
      </c>
      <c r="C170" s="270">
        <v>6</v>
      </c>
      <c r="D170" s="270" t="s">
        <v>31</v>
      </c>
      <c r="E170" s="278">
        <v>2.9150684931506849</v>
      </c>
      <c r="F170" s="268">
        <v>1</v>
      </c>
      <c r="G170" s="268">
        <v>0</v>
      </c>
      <c r="H170" s="205">
        <v>42370</v>
      </c>
    </row>
    <row r="171" spans="2:8">
      <c r="B171" s="201">
        <v>7.8418142057483722E-3</v>
      </c>
      <c r="C171" s="270">
        <v>6</v>
      </c>
      <c r="D171" s="270" t="s">
        <v>31</v>
      </c>
      <c r="E171" s="278">
        <v>3.6821917808219178</v>
      </c>
      <c r="F171" s="268">
        <v>1</v>
      </c>
      <c r="G171" s="268">
        <v>0</v>
      </c>
      <c r="H171" s="205">
        <v>42370</v>
      </c>
    </row>
    <row r="172" spans="2:8">
      <c r="B172" s="201">
        <v>8.759180763649968E-3</v>
      </c>
      <c r="C172" s="270">
        <v>6</v>
      </c>
      <c r="D172" s="270" t="s">
        <v>31</v>
      </c>
      <c r="E172" s="279">
        <v>3.8657534246575342</v>
      </c>
      <c r="F172" s="268">
        <v>1</v>
      </c>
      <c r="G172" s="268">
        <v>0</v>
      </c>
      <c r="H172" s="205">
        <v>42370</v>
      </c>
    </row>
    <row r="173" spans="2:8">
      <c r="B173" s="201">
        <v>8.8385250274532236E-3</v>
      </c>
      <c r="C173" s="270">
        <v>6</v>
      </c>
      <c r="D173" s="270" t="s">
        <v>31</v>
      </c>
      <c r="E173" s="279">
        <v>4.4438356164383563</v>
      </c>
      <c r="F173" s="268">
        <v>1</v>
      </c>
      <c r="G173" s="268">
        <v>0</v>
      </c>
      <c r="H173" s="205">
        <v>42370</v>
      </c>
    </row>
    <row r="174" spans="2:8">
      <c r="B174" s="201">
        <v>1.1304030940249933E-2</v>
      </c>
      <c r="C174" s="270">
        <v>6</v>
      </c>
      <c r="D174" s="270" t="s">
        <v>31</v>
      </c>
      <c r="E174" s="280">
        <v>6.4986301369863018</v>
      </c>
      <c r="F174" s="268">
        <v>1</v>
      </c>
      <c r="G174" s="268">
        <v>0</v>
      </c>
      <c r="H174" s="205">
        <v>42370</v>
      </c>
    </row>
    <row r="175" spans="2:8">
      <c r="B175" s="201">
        <v>1.1656054290464186E-2</v>
      </c>
      <c r="C175" s="270">
        <v>6</v>
      </c>
      <c r="D175" s="270" t="s">
        <v>31</v>
      </c>
      <c r="E175" s="280">
        <v>7.2054794520547949</v>
      </c>
      <c r="F175" s="268">
        <v>1</v>
      </c>
      <c r="G175" s="268">
        <v>0</v>
      </c>
      <c r="H175" s="205">
        <v>42370</v>
      </c>
    </row>
    <row r="176" spans="2:8">
      <c r="B176" s="201">
        <v>1.0689480931072257E-2</v>
      </c>
      <c r="C176" s="270">
        <v>3</v>
      </c>
      <c r="D176" s="270" t="s">
        <v>32</v>
      </c>
      <c r="E176" s="281">
        <v>3.8164383561643835</v>
      </c>
      <c r="F176" s="268">
        <v>0</v>
      </c>
      <c r="G176" s="268">
        <v>0</v>
      </c>
      <c r="H176" s="205">
        <v>42370</v>
      </c>
    </row>
    <row r="177" spans="2:8">
      <c r="B177" s="201">
        <v>1.4294472086833274E-2</v>
      </c>
      <c r="C177" s="270">
        <v>3</v>
      </c>
      <c r="D177" s="270" t="s">
        <v>32</v>
      </c>
      <c r="E177" s="281">
        <v>6.2328767123287667</v>
      </c>
      <c r="F177" s="268">
        <v>0</v>
      </c>
      <c r="G177" s="268">
        <v>0</v>
      </c>
      <c r="H177" s="205">
        <v>42370</v>
      </c>
    </row>
    <row r="178" spans="2:8">
      <c r="B178" s="201">
        <v>7.4175150248967916E-3</v>
      </c>
      <c r="C178" s="270">
        <v>4</v>
      </c>
      <c r="D178" s="270" t="s">
        <v>33</v>
      </c>
      <c r="E178" s="282">
        <v>1.526027397260274</v>
      </c>
      <c r="F178" s="268">
        <v>0</v>
      </c>
      <c r="G178" s="268">
        <v>0</v>
      </c>
      <c r="H178" s="205">
        <v>42370</v>
      </c>
    </row>
    <row r="179" spans="2:8">
      <c r="B179" s="201">
        <v>9.0176200355966754E-3</v>
      </c>
      <c r="C179" s="270">
        <v>4</v>
      </c>
      <c r="D179" s="270" t="s">
        <v>34</v>
      </c>
      <c r="E179" s="283">
        <v>1.8136986301369864</v>
      </c>
      <c r="F179" s="268">
        <v>0</v>
      </c>
      <c r="G179" s="268">
        <v>0</v>
      </c>
      <c r="H179" s="205">
        <v>42370</v>
      </c>
    </row>
    <row r="180" spans="2:8">
      <c r="B180" s="201">
        <v>1.0768994098527574E-2</v>
      </c>
      <c r="C180" s="270">
        <v>4</v>
      </c>
      <c r="D180" s="270" t="s">
        <v>34</v>
      </c>
      <c r="E180" s="283">
        <v>4.1534246575342468</v>
      </c>
      <c r="F180" s="268">
        <v>0</v>
      </c>
      <c r="G180" s="268">
        <v>0</v>
      </c>
      <c r="H180" s="205">
        <v>42370</v>
      </c>
    </row>
    <row r="181" spans="2:8">
      <c r="B181" s="201">
        <v>1.2878086669261816E-2</v>
      </c>
      <c r="C181" s="270">
        <v>4</v>
      </c>
      <c r="D181" s="270" t="s">
        <v>34</v>
      </c>
      <c r="E181" s="284">
        <v>5.8054794520547945</v>
      </c>
      <c r="F181" s="268">
        <v>0</v>
      </c>
      <c r="G181" s="268">
        <v>0</v>
      </c>
      <c r="H181" s="205">
        <v>42370</v>
      </c>
    </row>
    <row r="182" spans="2:8">
      <c r="B182" s="201">
        <v>1.4545280609595172E-2</v>
      </c>
      <c r="C182" s="270">
        <v>4</v>
      </c>
      <c r="D182" s="270" t="s">
        <v>34</v>
      </c>
      <c r="E182" s="284">
        <v>6.1561643835616442</v>
      </c>
      <c r="F182" s="268">
        <v>0</v>
      </c>
      <c r="G182" s="268">
        <v>0</v>
      </c>
      <c r="H182" s="205">
        <v>42370</v>
      </c>
    </row>
    <row r="183" spans="2:8">
      <c r="B183" s="201">
        <v>1.665690578684469E-2</v>
      </c>
      <c r="C183" s="270">
        <v>4</v>
      </c>
      <c r="D183" s="270" t="s">
        <v>34</v>
      </c>
      <c r="E183" s="285">
        <v>9.4712328767123282</v>
      </c>
      <c r="F183" s="268">
        <v>0</v>
      </c>
      <c r="G183" s="268">
        <v>0</v>
      </c>
      <c r="H183" s="205">
        <v>42370</v>
      </c>
    </row>
    <row r="184" spans="2:8">
      <c r="B184" s="201">
        <v>1.26929368102614E-2</v>
      </c>
      <c r="C184" s="270">
        <v>2</v>
      </c>
      <c r="D184" s="270" t="s">
        <v>35</v>
      </c>
      <c r="E184" s="286">
        <v>3.9315068493150687</v>
      </c>
      <c r="F184" s="268">
        <v>1</v>
      </c>
      <c r="G184" s="268">
        <v>0</v>
      </c>
      <c r="H184" s="205">
        <v>42370</v>
      </c>
    </row>
    <row r="185" spans="2:8">
      <c r="B185" s="201">
        <v>1.5351823327166579E-2</v>
      </c>
      <c r="C185" s="270">
        <v>2</v>
      </c>
      <c r="D185" s="270" t="s">
        <v>35</v>
      </c>
      <c r="E185" s="286">
        <v>5.7616438356164386</v>
      </c>
      <c r="F185" s="268">
        <v>1</v>
      </c>
      <c r="G185" s="268">
        <v>0</v>
      </c>
      <c r="H185" s="205">
        <v>42370</v>
      </c>
    </row>
    <row r="186" spans="2:8">
      <c r="B186" s="201">
        <v>6.6802787327338341E-3</v>
      </c>
      <c r="C186" s="202">
        <v>3</v>
      </c>
      <c r="D186" s="202" t="s">
        <v>26</v>
      </c>
      <c r="E186" s="287">
        <v>1.8794520547945206</v>
      </c>
      <c r="F186" s="204">
        <v>0</v>
      </c>
      <c r="G186" s="204">
        <v>0</v>
      </c>
      <c r="H186" s="205">
        <v>42339</v>
      </c>
    </row>
    <row r="187" spans="2:8">
      <c r="B187" s="201">
        <v>8.5907243275039104E-3</v>
      </c>
      <c r="C187" s="202">
        <v>3</v>
      </c>
      <c r="D187" s="202" t="s">
        <v>26</v>
      </c>
      <c r="E187" s="287">
        <v>4.0356164383561648</v>
      </c>
      <c r="F187" s="204">
        <v>0</v>
      </c>
      <c r="G187" s="204">
        <v>0</v>
      </c>
      <c r="H187" s="205">
        <v>42339</v>
      </c>
    </row>
    <row r="188" spans="2:8">
      <c r="B188" s="201">
        <v>1.0670364129545938E-2</v>
      </c>
      <c r="C188" s="202">
        <v>3</v>
      </c>
      <c r="D188" s="202" t="s">
        <v>26</v>
      </c>
      <c r="E188" s="287">
        <v>5.493150684931507</v>
      </c>
      <c r="F188" s="204">
        <v>0</v>
      </c>
      <c r="G188" s="204">
        <v>0</v>
      </c>
      <c r="H188" s="205">
        <v>42339</v>
      </c>
    </row>
    <row r="189" spans="2:8">
      <c r="B189" s="201">
        <v>1.089E-2</v>
      </c>
      <c r="C189" s="144">
        <v>3</v>
      </c>
      <c r="D189" s="202" t="s">
        <v>26</v>
      </c>
      <c r="E189" s="288">
        <v>6.9452054794520546</v>
      </c>
      <c r="F189" s="136">
        <v>0</v>
      </c>
      <c r="G189" s="136">
        <v>0</v>
      </c>
      <c r="H189" s="205">
        <v>42339</v>
      </c>
    </row>
    <row r="190" spans="2:8">
      <c r="B190" s="201">
        <v>1.2750568805598508E-2</v>
      </c>
      <c r="C190" s="202">
        <v>2</v>
      </c>
      <c r="D190" s="202" t="s">
        <v>27</v>
      </c>
      <c r="E190" s="289">
        <v>3.9205479452054797</v>
      </c>
      <c r="F190" s="204">
        <v>1</v>
      </c>
      <c r="G190" s="204">
        <v>0</v>
      </c>
      <c r="H190" s="205">
        <v>42339</v>
      </c>
    </row>
    <row r="191" spans="2:8">
      <c r="B191" s="201">
        <v>1.3853989556145247E-2</v>
      </c>
      <c r="C191" s="202">
        <v>2</v>
      </c>
      <c r="D191" s="202" t="s">
        <v>27</v>
      </c>
      <c r="E191" s="289">
        <v>4.5643835616438357</v>
      </c>
      <c r="F191" s="204">
        <v>1</v>
      </c>
      <c r="G191" s="204">
        <v>0</v>
      </c>
      <c r="H191" s="205">
        <v>42339</v>
      </c>
    </row>
    <row r="192" spans="2:8">
      <c r="B192" s="201">
        <v>1.5923076219221056E-2</v>
      </c>
      <c r="C192" s="202">
        <v>2</v>
      </c>
      <c r="D192" s="202" t="s">
        <v>27</v>
      </c>
      <c r="E192" s="289">
        <v>7.2712328767123289</v>
      </c>
      <c r="F192" s="204">
        <v>1</v>
      </c>
      <c r="G192" s="204">
        <v>0</v>
      </c>
      <c r="H192" s="205">
        <v>42339</v>
      </c>
    </row>
    <row r="193" spans="2:8">
      <c r="B193" s="201">
        <v>1.1856477420936625E-2</v>
      </c>
      <c r="C193" s="202">
        <v>2</v>
      </c>
      <c r="D193" s="202" t="s">
        <v>28</v>
      </c>
      <c r="E193" s="290">
        <v>3.2630136986301368</v>
      </c>
      <c r="F193" s="204">
        <v>1</v>
      </c>
      <c r="G193" s="204">
        <v>0</v>
      </c>
      <c r="H193" s="205">
        <v>42339</v>
      </c>
    </row>
    <row r="194" spans="2:8">
      <c r="B194" s="201">
        <v>1.3288778370531914E-2</v>
      </c>
      <c r="C194" s="202">
        <v>2</v>
      </c>
      <c r="D194" s="202" t="s">
        <v>28</v>
      </c>
      <c r="E194" s="290">
        <v>4.2</v>
      </c>
      <c r="F194" s="204">
        <v>1</v>
      </c>
      <c r="G194" s="204">
        <v>0</v>
      </c>
      <c r="H194" s="205">
        <v>42339</v>
      </c>
    </row>
    <row r="195" spans="2:8">
      <c r="B195" s="201">
        <v>1.6765157803503409E-2</v>
      </c>
      <c r="C195" s="202">
        <v>2</v>
      </c>
      <c r="D195" s="202" t="s">
        <v>28</v>
      </c>
      <c r="E195" s="290">
        <v>7.2657534246575342</v>
      </c>
      <c r="F195" s="204">
        <v>1</v>
      </c>
      <c r="G195" s="204">
        <v>0</v>
      </c>
      <c r="H195" s="205">
        <v>42339</v>
      </c>
    </row>
    <row r="196" spans="2:8">
      <c r="B196" s="201">
        <v>1.3250904358233884E-2</v>
      </c>
      <c r="C196" s="202">
        <v>2</v>
      </c>
      <c r="D196" s="202" t="s">
        <v>29</v>
      </c>
      <c r="E196" s="291">
        <v>4.5315068493150683</v>
      </c>
      <c r="F196" s="204">
        <v>0</v>
      </c>
      <c r="G196" s="204">
        <v>0</v>
      </c>
      <c r="H196" s="205">
        <v>42339</v>
      </c>
    </row>
    <row r="197" spans="2:8">
      <c r="B197" s="201">
        <v>1.3770030372619053E-2</v>
      </c>
      <c r="C197" s="202">
        <v>2</v>
      </c>
      <c r="D197" s="202" t="s">
        <v>29</v>
      </c>
      <c r="E197" s="291">
        <v>5.4575342465753423</v>
      </c>
      <c r="F197" s="204">
        <v>0</v>
      </c>
      <c r="G197" s="204">
        <v>0</v>
      </c>
      <c r="H197" s="205">
        <v>42339</v>
      </c>
    </row>
    <row r="198" spans="2:8">
      <c r="B198" s="201">
        <v>1.2490000000000001E-2</v>
      </c>
      <c r="C198" s="202">
        <v>1</v>
      </c>
      <c r="D198" s="202" t="s">
        <v>30</v>
      </c>
      <c r="E198" s="292">
        <v>2.4794520547945207</v>
      </c>
      <c r="F198" s="204">
        <v>0</v>
      </c>
      <c r="G198" s="204">
        <v>0</v>
      </c>
      <c r="H198" s="205">
        <v>42339</v>
      </c>
    </row>
    <row r="199" spans="2:8">
      <c r="B199" s="201">
        <v>1.228859410352324E-2</v>
      </c>
      <c r="C199" s="202">
        <v>1</v>
      </c>
      <c r="D199" s="202" t="s">
        <v>30</v>
      </c>
      <c r="E199" s="293">
        <v>3.4547945205479453</v>
      </c>
      <c r="F199" s="204">
        <v>0</v>
      </c>
      <c r="G199" s="204">
        <v>0</v>
      </c>
      <c r="H199" s="205">
        <v>42339</v>
      </c>
    </row>
    <row r="200" spans="2:8">
      <c r="B200" s="201">
        <v>1.4777296589713732E-2</v>
      </c>
      <c r="C200" s="202">
        <v>1</v>
      </c>
      <c r="D200" s="202" t="s">
        <v>30</v>
      </c>
      <c r="E200" s="293">
        <v>4.4904109589041097</v>
      </c>
      <c r="F200" s="204">
        <v>0</v>
      </c>
      <c r="G200" s="204">
        <v>0</v>
      </c>
      <c r="H200" s="205">
        <v>42339</v>
      </c>
    </row>
    <row r="201" spans="2:8">
      <c r="B201" s="201">
        <v>1.217E-2</v>
      </c>
      <c r="C201" s="202">
        <v>1</v>
      </c>
      <c r="D201" s="202" t="s">
        <v>30</v>
      </c>
      <c r="E201" s="294">
        <v>5.9616438356164387</v>
      </c>
      <c r="F201" s="204">
        <v>0</v>
      </c>
      <c r="G201" s="204">
        <v>0</v>
      </c>
      <c r="H201" s="205">
        <v>42339</v>
      </c>
    </row>
    <row r="202" spans="2:8">
      <c r="B202" s="201">
        <v>6.4543552521977784E-3</v>
      </c>
      <c r="C202" s="202">
        <v>6</v>
      </c>
      <c r="D202" s="202" t="s">
        <v>31</v>
      </c>
      <c r="E202" s="295">
        <v>3</v>
      </c>
      <c r="F202" s="204">
        <v>1</v>
      </c>
      <c r="G202" s="204">
        <v>0</v>
      </c>
      <c r="H202" s="205">
        <v>42339</v>
      </c>
    </row>
    <row r="203" spans="2:8">
      <c r="B203" s="201">
        <v>6.7683424049627882E-3</v>
      </c>
      <c r="C203" s="202">
        <v>6</v>
      </c>
      <c r="D203" s="202" t="s">
        <v>31</v>
      </c>
      <c r="E203" s="295">
        <v>3.7671232876712328</v>
      </c>
      <c r="F203" s="204">
        <v>1</v>
      </c>
      <c r="G203" s="204">
        <v>0</v>
      </c>
      <c r="H203" s="205">
        <v>42339</v>
      </c>
    </row>
    <row r="204" spans="2:8">
      <c r="B204" s="201">
        <v>7.4250197546179755E-3</v>
      </c>
      <c r="C204" s="202">
        <v>6</v>
      </c>
      <c r="D204" s="202" t="s">
        <v>31</v>
      </c>
      <c r="E204" s="295">
        <v>3.9506849315068493</v>
      </c>
      <c r="F204" s="204">
        <v>1</v>
      </c>
      <c r="G204" s="204">
        <v>0</v>
      </c>
      <c r="H204" s="205">
        <v>42339</v>
      </c>
    </row>
    <row r="205" spans="2:8">
      <c r="B205" s="201">
        <v>7.5109212128721993E-3</v>
      </c>
      <c r="C205" s="202">
        <v>6</v>
      </c>
      <c r="D205" s="202" t="s">
        <v>31</v>
      </c>
      <c r="E205" s="295">
        <v>4.5287671232876709</v>
      </c>
      <c r="F205" s="204">
        <v>1</v>
      </c>
      <c r="G205" s="204">
        <v>0</v>
      </c>
      <c r="H205" s="205">
        <v>42339</v>
      </c>
    </row>
    <row r="206" spans="2:8">
      <c r="B206" s="201">
        <v>9.5081051037941931E-3</v>
      </c>
      <c r="C206" s="202">
        <v>6</v>
      </c>
      <c r="D206" s="202" t="s">
        <v>31</v>
      </c>
      <c r="E206" s="295">
        <v>6.5835616438356164</v>
      </c>
      <c r="F206" s="204">
        <v>1</v>
      </c>
      <c r="G206" s="204">
        <v>0</v>
      </c>
      <c r="H206" s="205">
        <v>42339</v>
      </c>
    </row>
    <row r="207" spans="2:8">
      <c r="B207" s="201">
        <v>9.8783383849472464E-3</v>
      </c>
      <c r="C207" s="202">
        <v>6</v>
      </c>
      <c r="D207" s="202" t="s">
        <v>31</v>
      </c>
      <c r="E207" s="295">
        <v>7.2904109589041095</v>
      </c>
      <c r="F207" s="204">
        <v>1</v>
      </c>
      <c r="G207" s="204">
        <v>0</v>
      </c>
      <c r="H207" s="205">
        <v>42339</v>
      </c>
    </row>
    <row r="208" spans="2:8">
      <c r="B208" s="201">
        <v>9.1606284037333754E-3</v>
      </c>
      <c r="C208" s="202">
        <v>3</v>
      </c>
      <c r="D208" s="202" t="s">
        <v>32</v>
      </c>
      <c r="E208" s="296">
        <v>3.9013698630136986</v>
      </c>
      <c r="F208" s="204">
        <v>0</v>
      </c>
      <c r="G208" s="204">
        <v>0</v>
      </c>
      <c r="H208" s="205">
        <v>42339</v>
      </c>
    </row>
    <row r="209" spans="2:8">
      <c r="B209" s="201">
        <v>1.2415272558153074E-2</v>
      </c>
      <c r="C209" s="202">
        <v>3</v>
      </c>
      <c r="D209" s="202" t="s">
        <v>32</v>
      </c>
      <c r="E209" s="296">
        <v>6.3178082191780822</v>
      </c>
      <c r="F209" s="204">
        <v>0</v>
      </c>
      <c r="G209" s="204">
        <v>0</v>
      </c>
      <c r="H209" s="205">
        <v>42339</v>
      </c>
    </row>
    <row r="210" spans="2:8">
      <c r="B210" s="201">
        <v>6.9567969086144774E-3</v>
      </c>
      <c r="C210" s="202">
        <v>4</v>
      </c>
      <c r="D210" s="202" t="s">
        <v>33</v>
      </c>
      <c r="E210" s="297">
        <v>1.6109589041095891</v>
      </c>
      <c r="F210" s="204">
        <v>0</v>
      </c>
      <c r="G210" s="204">
        <v>0</v>
      </c>
      <c r="H210" s="205">
        <v>42339</v>
      </c>
    </row>
    <row r="211" spans="2:8">
      <c r="B211" s="201">
        <v>7.800154019830737E-3</v>
      </c>
      <c r="C211" s="202">
        <v>4</v>
      </c>
      <c r="D211" s="202" t="s">
        <v>34</v>
      </c>
      <c r="E211" s="298">
        <v>1.8986301369863015</v>
      </c>
      <c r="F211" s="204">
        <v>0</v>
      </c>
      <c r="G211" s="204">
        <v>0</v>
      </c>
      <c r="H211" s="205">
        <v>42339</v>
      </c>
    </row>
    <row r="212" spans="2:8">
      <c r="B212" s="201">
        <v>1.0021051827833784E-2</v>
      </c>
      <c r="C212" s="202">
        <v>4</v>
      </c>
      <c r="D212" s="202" t="s">
        <v>34</v>
      </c>
      <c r="E212" s="298">
        <v>4.2383561643835614</v>
      </c>
      <c r="F212" s="204">
        <v>0</v>
      </c>
      <c r="G212" s="204">
        <v>0</v>
      </c>
      <c r="H212" s="205">
        <v>42339</v>
      </c>
    </row>
    <row r="213" spans="2:8">
      <c r="B213" s="201">
        <v>1.1640595138125877E-2</v>
      </c>
      <c r="C213" s="202">
        <v>4</v>
      </c>
      <c r="D213" s="202" t="s">
        <v>34</v>
      </c>
      <c r="E213" s="298">
        <v>5.8904109589041092</v>
      </c>
      <c r="F213" s="204">
        <v>0</v>
      </c>
      <c r="G213" s="204">
        <v>0</v>
      </c>
      <c r="H213" s="205">
        <v>42339</v>
      </c>
    </row>
    <row r="214" spans="2:8">
      <c r="B214" s="201">
        <v>1.3200137828581647E-2</v>
      </c>
      <c r="C214" s="202">
        <v>4</v>
      </c>
      <c r="D214" s="202" t="s">
        <v>34</v>
      </c>
      <c r="E214" s="298">
        <v>6.2410958904109588</v>
      </c>
      <c r="F214" s="204">
        <v>0</v>
      </c>
      <c r="G214" s="204">
        <v>0</v>
      </c>
      <c r="H214" s="205">
        <v>42339</v>
      </c>
    </row>
    <row r="215" spans="2:8">
      <c r="B215" s="201">
        <v>1.5751136481225364E-2</v>
      </c>
      <c r="C215" s="202">
        <v>4</v>
      </c>
      <c r="D215" s="202" t="s">
        <v>34</v>
      </c>
      <c r="E215" s="298">
        <v>9.5561643835616437</v>
      </c>
      <c r="F215" s="204">
        <v>0</v>
      </c>
      <c r="G215" s="204">
        <v>0</v>
      </c>
      <c r="H215" s="205">
        <v>42339</v>
      </c>
    </row>
    <row r="216" spans="2:8">
      <c r="B216" s="201">
        <v>1.1916744126829183E-2</v>
      </c>
      <c r="C216" s="202">
        <v>2</v>
      </c>
      <c r="D216" s="202" t="s">
        <v>35</v>
      </c>
      <c r="E216" s="299">
        <v>4.0164383561643833</v>
      </c>
      <c r="F216" s="204">
        <v>1</v>
      </c>
      <c r="G216" s="204">
        <v>0</v>
      </c>
      <c r="H216" s="205">
        <v>42339</v>
      </c>
    </row>
    <row r="217" spans="2:8">
      <c r="B217" s="201">
        <v>1.4264667960003361E-2</v>
      </c>
      <c r="C217" s="202">
        <v>2</v>
      </c>
      <c r="D217" s="202" t="s">
        <v>35</v>
      </c>
      <c r="E217" s="299">
        <v>5.8465753424657532</v>
      </c>
      <c r="F217" s="204">
        <v>1</v>
      </c>
      <c r="G217" s="204">
        <v>0</v>
      </c>
      <c r="H217" s="205">
        <v>42339</v>
      </c>
    </row>
    <row r="218" spans="2:8">
      <c r="B218" s="201">
        <v>7.5399999999999998E-3</v>
      </c>
      <c r="C218" s="202">
        <v>3</v>
      </c>
      <c r="D218" s="202" t="s">
        <v>26</v>
      </c>
      <c r="E218" s="300">
        <v>2.0465753424657533</v>
      </c>
      <c r="F218" s="204">
        <v>0</v>
      </c>
      <c r="G218" s="204">
        <v>0</v>
      </c>
      <c r="H218" s="205">
        <v>42278</v>
      </c>
    </row>
    <row r="219" spans="2:8">
      <c r="B219" s="201">
        <v>9.4900000000000002E-3</v>
      </c>
      <c r="C219" s="202">
        <v>3</v>
      </c>
      <c r="D219" s="202" t="s">
        <v>26</v>
      </c>
      <c r="E219" s="300">
        <v>4.2027397260273975</v>
      </c>
      <c r="F219" s="204">
        <v>0</v>
      </c>
      <c r="G219" s="204">
        <v>0</v>
      </c>
      <c r="H219" s="205">
        <v>42278</v>
      </c>
    </row>
    <row r="220" spans="2:8">
      <c r="B220" s="201">
        <v>1.1650000000000001E-2</v>
      </c>
      <c r="C220" s="202">
        <v>3</v>
      </c>
      <c r="D220" s="202" t="s">
        <v>26</v>
      </c>
      <c r="E220" s="300">
        <v>5.6602739726027398</v>
      </c>
      <c r="F220" s="204">
        <v>0</v>
      </c>
      <c r="G220" s="204">
        <v>0</v>
      </c>
      <c r="H220" s="205">
        <v>42278</v>
      </c>
    </row>
    <row r="221" spans="2:8">
      <c r="B221" s="201">
        <v>1.414154904571214E-2</v>
      </c>
      <c r="C221" s="202">
        <v>2</v>
      </c>
      <c r="D221" s="202" t="s">
        <v>27</v>
      </c>
      <c r="E221" s="300">
        <v>4.087671232876712</v>
      </c>
      <c r="F221" s="204">
        <v>1</v>
      </c>
      <c r="G221" s="204">
        <v>0</v>
      </c>
      <c r="H221" s="205">
        <v>42278</v>
      </c>
    </row>
    <row r="222" spans="2:8">
      <c r="B222" s="201">
        <v>1.5255981631093166E-2</v>
      </c>
      <c r="C222" s="202">
        <v>2</v>
      </c>
      <c r="D222" s="202" t="s">
        <v>27</v>
      </c>
      <c r="E222" s="300">
        <v>4.7315068493150685</v>
      </c>
      <c r="F222" s="204">
        <v>1</v>
      </c>
      <c r="G222" s="204">
        <v>0</v>
      </c>
      <c r="H222" s="205">
        <v>42278</v>
      </c>
    </row>
    <row r="223" spans="2:8">
      <c r="B223" s="201">
        <v>1.7658380537636343E-2</v>
      </c>
      <c r="C223" s="202">
        <v>2</v>
      </c>
      <c r="D223" s="202" t="s">
        <v>27</v>
      </c>
      <c r="E223" s="300">
        <v>7.4383561643835616</v>
      </c>
      <c r="F223" s="204">
        <v>1</v>
      </c>
      <c r="G223" s="204">
        <v>0</v>
      </c>
      <c r="H223" s="205">
        <v>42278</v>
      </c>
    </row>
    <row r="224" spans="2:8">
      <c r="B224" s="201">
        <v>1.3191185342744764E-2</v>
      </c>
      <c r="C224" s="202">
        <v>2</v>
      </c>
      <c r="D224" s="202" t="s">
        <v>28</v>
      </c>
      <c r="E224" s="300">
        <v>3.43013698630137</v>
      </c>
      <c r="F224" s="204">
        <v>1</v>
      </c>
      <c r="G224" s="204">
        <v>0</v>
      </c>
      <c r="H224" s="205">
        <v>42278</v>
      </c>
    </row>
    <row r="225" spans="2:8">
      <c r="B225" s="201">
        <v>1.4847588427289915E-2</v>
      </c>
      <c r="C225" s="202">
        <v>2</v>
      </c>
      <c r="D225" s="202" t="s">
        <v>28</v>
      </c>
      <c r="E225" s="300">
        <v>4.3671232876712329</v>
      </c>
      <c r="F225" s="204">
        <v>1</v>
      </c>
      <c r="G225" s="204">
        <v>0</v>
      </c>
      <c r="H225" s="205">
        <v>42278</v>
      </c>
    </row>
    <row r="226" spans="2:8">
      <c r="B226" s="201">
        <v>1.8403257114318082E-2</v>
      </c>
      <c r="C226" s="202">
        <v>2</v>
      </c>
      <c r="D226" s="202" t="s">
        <v>28</v>
      </c>
      <c r="E226" s="300">
        <v>7.4328767123287669</v>
      </c>
      <c r="F226" s="204">
        <v>1</v>
      </c>
      <c r="G226" s="204">
        <v>0</v>
      </c>
      <c r="H226" s="205">
        <v>42278</v>
      </c>
    </row>
    <row r="227" spans="2:8">
      <c r="B227" s="201">
        <v>1.557651933808688E-2</v>
      </c>
      <c r="C227" s="202">
        <v>2</v>
      </c>
      <c r="D227" s="202" t="s">
        <v>29</v>
      </c>
      <c r="E227" s="300">
        <v>4.6986301369863011</v>
      </c>
      <c r="F227" s="204">
        <v>0</v>
      </c>
      <c r="G227" s="204">
        <v>0</v>
      </c>
      <c r="H227" s="205">
        <v>42278</v>
      </c>
    </row>
    <row r="228" spans="2:8">
      <c r="B228" s="201">
        <v>1.5799783231818208E-2</v>
      </c>
      <c r="C228" s="202">
        <v>2</v>
      </c>
      <c r="D228" s="202" t="s">
        <v>29</v>
      </c>
      <c r="E228" s="300">
        <v>5.624657534246575</v>
      </c>
      <c r="F228" s="204">
        <v>0</v>
      </c>
      <c r="G228" s="204">
        <v>0</v>
      </c>
      <c r="H228" s="205">
        <v>42278</v>
      </c>
    </row>
    <row r="229" spans="2:8">
      <c r="B229" s="201">
        <v>1.2166702657678059E-2</v>
      </c>
      <c r="C229" s="202">
        <v>1</v>
      </c>
      <c r="D229" s="202" t="s">
        <v>30</v>
      </c>
      <c r="E229" s="300">
        <v>1.5342465753424657</v>
      </c>
      <c r="F229" s="204">
        <v>0</v>
      </c>
      <c r="G229" s="204">
        <v>0</v>
      </c>
      <c r="H229" s="205">
        <v>42278</v>
      </c>
    </row>
    <row r="230" spans="2:8">
      <c r="B230" s="201">
        <v>1.3557808705244739E-2</v>
      </c>
      <c r="C230" s="202">
        <v>1</v>
      </c>
      <c r="D230" s="202" t="s">
        <v>30</v>
      </c>
      <c r="E230" s="300">
        <v>2.6465753424657534</v>
      </c>
      <c r="F230" s="204">
        <v>0</v>
      </c>
      <c r="G230" s="204">
        <v>0</v>
      </c>
      <c r="H230" s="205">
        <v>42278</v>
      </c>
    </row>
    <row r="231" spans="2:8">
      <c r="B231" s="201">
        <v>1.3363592706850171E-2</v>
      </c>
      <c r="C231" s="202">
        <v>1</v>
      </c>
      <c r="D231" s="202" t="s">
        <v>30</v>
      </c>
      <c r="E231" s="300">
        <v>3.6219178082191781</v>
      </c>
      <c r="F231" s="204">
        <v>0</v>
      </c>
      <c r="G231" s="204">
        <v>0</v>
      </c>
      <c r="H231" s="205">
        <v>42278</v>
      </c>
    </row>
    <row r="232" spans="2:8">
      <c r="B232" s="201">
        <v>1.6349549136317702E-2</v>
      </c>
      <c r="C232" s="202">
        <v>1</v>
      </c>
      <c r="D232" s="202" t="s">
        <v>30</v>
      </c>
      <c r="E232" s="300">
        <v>4.6575342465753424</v>
      </c>
      <c r="F232" s="204">
        <v>0</v>
      </c>
      <c r="G232" s="204">
        <v>0</v>
      </c>
      <c r="H232" s="205">
        <v>42278</v>
      </c>
    </row>
    <row r="233" spans="2:8">
      <c r="B233" s="201">
        <v>1.2980980447592017E-2</v>
      </c>
      <c r="C233" s="202">
        <v>1</v>
      </c>
      <c r="D233" s="202" t="s">
        <v>30</v>
      </c>
      <c r="E233" s="300">
        <v>6.1287671232876715</v>
      </c>
      <c r="F233" s="204">
        <v>0</v>
      </c>
      <c r="G233" s="204">
        <v>0</v>
      </c>
      <c r="H233" s="205">
        <v>42278</v>
      </c>
    </row>
    <row r="234" spans="2:8">
      <c r="B234" s="201">
        <v>7.3885078168706604E-3</v>
      </c>
      <c r="C234" s="202">
        <v>6</v>
      </c>
      <c r="D234" s="202" t="s">
        <v>31</v>
      </c>
      <c r="E234" s="300">
        <v>3.1671232876712327</v>
      </c>
      <c r="F234" s="204">
        <v>1</v>
      </c>
      <c r="G234" s="204">
        <v>0</v>
      </c>
      <c r="H234" s="205">
        <v>42278</v>
      </c>
    </row>
    <row r="235" spans="2:8">
      <c r="B235" s="201">
        <v>8.0254825465794627E-3</v>
      </c>
      <c r="C235" s="202">
        <v>6</v>
      </c>
      <c r="D235" s="202" t="s">
        <v>31</v>
      </c>
      <c r="E235" s="300">
        <v>3.9342465753424656</v>
      </c>
      <c r="F235" s="204">
        <v>1</v>
      </c>
      <c r="G235" s="204">
        <v>0</v>
      </c>
      <c r="H235" s="205">
        <v>42278</v>
      </c>
    </row>
    <row r="236" spans="2:8">
      <c r="B236" s="201">
        <v>8.9951206106594524E-3</v>
      </c>
      <c r="C236" s="202">
        <v>6</v>
      </c>
      <c r="D236" s="202" t="s">
        <v>31</v>
      </c>
      <c r="E236" s="300">
        <v>4.117808219178082</v>
      </c>
      <c r="F236" s="204">
        <v>1</v>
      </c>
      <c r="G236" s="204">
        <v>0</v>
      </c>
      <c r="H236" s="205">
        <v>42278</v>
      </c>
    </row>
    <row r="237" spans="2:8">
      <c r="B237" s="201">
        <v>9.0911220552416881E-3</v>
      </c>
      <c r="C237" s="202">
        <v>6</v>
      </c>
      <c r="D237" s="202" t="s">
        <v>31</v>
      </c>
      <c r="E237" s="300">
        <v>4.6958904109589037</v>
      </c>
      <c r="F237" s="204">
        <v>1</v>
      </c>
      <c r="G237" s="204">
        <v>0</v>
      </c>
      <c r="H237" s="205">
        <v>42278</v>
      </c>
    </row>
    <row r="238" spans="2:8">
      <c r="B238" s="201">
        <v>1.0834490179386383E-2</v>
      </c>
      <c r="C238" s="202">
        <v>6</v>
      </c>
      <c r="D238" s="202" t="s">
        <v>31</v>
      </c>
      <c r="E238" s="300">
        <v>6.7506849315068491</v>
      </c>
      <c r="F238" s="204">
        <v>1</v>
      </c>
      <c r="G238" s="204">
        <v>0</v>
      </c>
      <c r="H238" s="205">
        <v>42278</v>
      </c>
    </row>
    <row r="239" spans="2:8">
      <c r="B239" s="201">
        <v>1.1519375931749988E-2</v>
      </c>
      <c r="C239" s="202">
        <v>6</v>
      </c>
      <c r="D239" s="202" t="s">
        <v>31</v>
      </c>
      <c r="E239" s="300">
        <v>7.4575342465753423</v>
      </c>
      <c r="F239" s="204">
        <v>1</v>
      </c>
      <c r="G239" s="204">
        <v>0</v>
      </c>
      <c r="H239" s="205">
        <v>42278</v>
      </c>
    </row>
    <row r="240" spans="2:8">
      <c r="B240" s="201">
        <v>1.0215666798803542E-2</v>
      </c>
      <c r="C240" s="202">
        <v>3</v>
      </c>
      <c r="D240" s="202" t="s">
        <v>32</v>
      </c>
      <c r="E240" s="300">
        <v>4.0684931506849313</v>
      </c>
      <c r="F240" s="204">
        <v>0</v>
      </c>
      <c r="G240" s="204">
        <v>0</v>
      </c>
      <c r="H240" s="205">
        <v>42278</v>
      </c>
    </row>
    <row r="241" spans="2:8">
      <c r="B241" s="201">
        <v>1.2783197738227217E-2</v>
      </c>
      <c r="C241" s="202">
        <v>3</v>
      </c>
      <c r="D241" s="202" t="s">
        <v>32</v>
      </c>
      <c r="E241" s="300">
        <v>6.484931506849315</v>
      </c>
      <c r="F241" s="204">
        <v>0</v>
      </c>
      <c r="G241" s="204">
        <v>0</v>
      </c>
      <c r="H241" s="205">
        <v>42278</v>
      </c>
    </row>
    <row r="242" spans="2:8">
      <c r="B242" s="201">
        <v>8.430085549611074E-3</v>
      </c>
      <c r="C242" s="202">
        <v>4</v>
      </c>
      <c r="D242" s="202" t="s">
        <v>33</v>
      </c>
      <c r="E242" s="300">
        <v>1.7780821917808218</v>
      </c>
      <c r="F242" s="204">
        <v>0</v>
      </c>
      <c r="G242" s="204">
        <v>0</v>
      </c>
      <c r="H242" s="205">
        <v>42278</v>
      </c>
    </row>
    <row r="243" spans="2:8">
      <c r="B243" s="201">
        <v>8.4060183620806254E-3</v>
      </c>
      <c r="C243" s="202">
        <v>4</v>
      </c>
      <c r="D243" s="202" t="s">
        <v>34</v>
      </c>
      <c r="E243" s="300">
        <v>1.778</v>
      </c>
      <c r="F243" s="204">
        <v>0</v>
      </c>
      <c r="G243" s="204">
        <v>0</v>
      </c>
      <c r="H243" s="205">
        <v>42278</v>
      </c>
    </row>
    <row r="244" spans="2:8">
      <c r="B244" s="201">
        <v>8.3110501635871147E-3</v>
      </c>
      <c r="C244" s="202">
        <v>4</v>
      </c>
      <c r="D244" s="202" t="s">
        <v>34</v>
      </c>
      <c r="E244" s="300">
        <v>2.0657534246575344</v>
      </c>
      <c r="F244" s="204">
        <v>0</v>
      </c>
      <c r="G244" s="204">
        <v>0</v>
      </c>
      <c r="H244" s="205">
        <v>42278</v>
      </c>
    </row>
    <row r="245" spans="2:8">
      <c r="B245" s="201">
        <v>1.0912032922243546E-2</v>
      </c>
      <c r="C245" s="202">
        <v>4</v>
      </c>
      <c r="D245" s="202" t="s">
        <v>34</v>
      </c>
      <c r="E245" s="300">
        <v>4.4054794520547942</v>
      </c>
      <c r="F245" s="204">
        <v>0</v>
      </c>
      <c r="G245" s="204">
        <v>0</v>
      </c>
      <c r="H245" s="205">
        <v>42278</v>
      </c>
    </row>
    <row r="246" spans="2:8">
      <c r="B246" s="201">
        <v>1.2368650556782353E-2</v>
      </c>
      <c r="C246" s="202">
        <v>4</v>
      </c>
      <c r="D246" s="202" t="s">
        <v>34</v>
      </c>
      <c r="E246" s="300">
        <v>6.0575342465753428</v>
      </c>
      <c r="F246" s="204">
        <v>0</v>
      </c>
      <c r="G246" s="204">
        <v>0</v>
      </c>
      <c r="H246" s="205">
        <v>42278</v>
      </c>
    </row>
    <row r="247" spans="2:8">
      <c r="B247" s="201">
        <v>1.4188546086772709E-2</v>
      </c>
      <c r="C247" s="202">
        <v>4</v>
      </c>
      <c r="D247" s="202" t="s">
        <v>34</v>
      </c>
      <c r="E247" s="300">
        <v>6.4082191780821915</v>
      </c>
      <c r="F247" s="204">
        <v>0</v>
      </c>
      <c r="G247" s="204">
        <v>0</v>
      </c>
      <c r="H247" s="205">
        <v>42278</v>
      </c>
    </row>
    <row r="248" spans="2:8">
      <c r="B248" s="201">
        <v>1.6799582943949502E-2</v>
      </c>
      <c r="C248" s="202">
        <v>4</v>
      </c>
      <c r="D248" s="202" t="s">
        <v>34</v>
      </c>
      <c r="E248" s="300">
        <v>9.7232876712328764</v>
      </c>
      <c r="F248" s="204">
        <v>0</v>
      </c>
      <c r="G248" s="204">
        <v>0</v>
      </c>
      <c r="H248" s="205">
        <v>42278</v>
      </c>
    </row>
    <row r="249" spans="2:8">
      <c r="B249" s="201">
        <v>1.32666780870735E-2</v>
      </c>
      <c r="C249" s="202">
        <v>2</v>
      </c>
      <c r="D249" s="202" t="s">
        <v>35</v>
      </c>
      <c r="E249" s="300">
        <v>4.183561643835616</v>
      </c>
      <c r="F249" s="204">
        <v>1</v>
      </c>
      <c r="G249" s="204">
        <v>0</v>
      </c>
      <c r="H249" s="205">
        <v>42278</v>
      </c>
    </row>
    <row r="250" spans="2:8">
      <c r="B250" s="201">
        <v>1.5809316853318208E-2</v>
      </c>
      <c r="C250" s="202">
        <v>2</v>
      </c>
      <c r="D250" s="202" t="s">
        <v>35</v>
      </c>
      <c r="E250" s="300">
        <v>6.0136986301369859</v>
      </c>
      <c r="F250" s="204">
        <v>1</v>
      </c>
      <c r="G250" s="204">
        <v>0</v>
      </c>
      <c r="H250" s="205">
        <v>42278</v>
      </c>
    </row>
    <row r="251" spans="2:8">
      <c r="B251" s="201">
        <v>7.6041150877380103E-3</v>
      </c>
      <c r="C251" s="202">
        <v>3</v>
      </c>
      <c r="D251" s="202" t="s">
        <v>26</v>
      </c>
      <c r="E251" s="301">
        <v>2.128767123287671</v>
      </c>
      <c r="F251" s="204">
        <v>0</v>
      </c>
      <c r="G251" s="204">
        <v>0</v>
      </c>
      <c r="H251" s="205">
        <v>42248</v>
      </c>
    </row>
    <row r="252" spans="2:8">
      <c r="B252" s="201">
        <v>1.0038592492980067E-2</v>
      </c>
      <c r="C252" s="202">
        <v>3</v>
      </c>
      <c r="D252" s="202" t="s">
        <v>26</v>
      </c>
      <c r="E252" s="301">
        <v>4.2849315068493148</v>
      </c>
      <c r="F252" s="204">
        <v>0</v>
      </c>
      <c r="G252" s="204">
        <v>0</v>
      </c>
      <c r="H252" s="205">
        <v>42248</v>
      </c>
    </row>
    <row r="253" spans="2:8">
      <c r="B253" s="201">
        <v>1.2099417780724353E-2</v>
      </c>
      <c r="C253" s="202">
        <v>3</v>
      </c>
      <c r="D253" s="202" t="s">
        <v>26</v>
      </c>
      <c r="E253" s="301">
        <v>5.7424657534246579</v>
      </c>
      <c r="F253" s="204">
        <v>0</v>
      </c>
      <c r="G253" s="204">
        <v>0</v>
      </c>
      <c r="H253" s="205">
        <v>42248</v>
      </c>
    </row>
    <row r="254" spans="2:8">
      <c r="B254" s="201">
        <v>1.4702260274646117E-2</v>
      </c>
      <c r="C254" s="202">
        <v>2</v>
      </c>
      <c r="D254" s="202" t="s">
        <v>27</v>
      </c>
      <c r="E254" s="302">
        <v>4.1698630136986301</v>
      </c>
      <c r="F254" s="204">
        <v>1</v>
      </c>
      <c r="G254" s="204">
        <v>0</v>
      </c>
      <c r="H254" s="205">
        <v>42248</v>
      </c>
    </row>
    <row r="255" spans="2:8">
      <c r="B255" s="201">
        <v>1.5894845350063282E-2</v>
      </c>
      <c r="C255" s="202">
        <v>2</v>
      </c>
      <c r="D255" s="202" t="s">
        <v>27</v>
      </c>
      <c r="E255" s="302">
        <v>4.8136986301369866</v>
      </c>
      <c r="F255" s="204">
        <v>1</v>
      </c>
      <c r="G255" s="204">
        <v>0</v>
      </c>
      <c r="H255" s="205">
        <v>42248</v>
      </c>
    </row>
    <row r="256" spans="2:8">
      <c r="B256" s="201">
        <v>1.81761599361972E-2</v>
      </c>
      <c r="C256" s="202">
        <v>2</v>
      </c>
      <c r="D256" s="202" t="s">
        <v>27</v>
      </c>
      <c r="E256" s="302">
        <v>7.5205479452054798</v>
      </c>
      <c r="F256" s="204">
        <v>1</v>
      </c>
      <c r="G256" s="204">
        <v>0</v>
      </c>
      <c r="H256" s="205">
        <v>42248</v>
      </c>
    </row>
    <row r="257" spans="2:8">
      <c r="B257" s="201">
        <v>1.3715633851462589E-2</v>
      </c>
      <c r="C257" s="202">
        <v>2</v>
      </c>
      <c r="D257" s="202" t="s">
        <v>28</v>
      </c>
      <c r="E257" s="303">
        <v>3.5123287671232877</v>
      </c>
      <c r="F257" s="204">
        <v>1</v>
      </c>
      <c r="G257" s="204">
        <v>0</v>
      </c>
      <c r="H257" s="205">
        <v>42248</v>
      </c>
    </row>
    <row r="258" spans="2:8">
      <c r="B258" s="201">
        <v>1.5445875524103383E-2</v>
      </c>
      <c r="C258" s="202">
        <v>2</v>
      </c>
      <c r="D258" s="202" t="s">
        <v>28</v>
      </c>
      <c r="E258" s="303">
        <v>4.4493150684931511</v>
      </c>
      <c r="F258" s="204">
        <v>1</v>
      </c>
      <c r="G258" s="204">
        <v>0</v>
      </c>
      <c r="H258" s="205">
        <v>42248</v>
      </c>
    </row>
    <row r="259" spans="2:8">
      <c r="B259" s="201">
        <v>1.8733560902074717E-2</v>
      </c>
      <c r="C259" s="202">
        <v>2</v>
      </c>
      <c r="D259" s="202" t="s">
        <v>28</v>
      </c>
      <c r="E259" s="303">
        <v>7.515068493150685</v>
      </c>
      <c r="F259" s="204">
        <v>1</v>
      </c>
      <c r="G259" s="204">
        <v>0</v>
      </c>
      <c r="H259" s="205">
        <v>42248</v>
      </c>
    </row>
    <row r="260" spans="2:8">
      <c r="B260" s="201">
        <v>1.6193603504710694E-2</v>
      </c>
      <c r="C260" s="202">
        <v>2</v>
      </c>
      <c r="D260" s="202" t="s">
        <v>29</v>
      </c>
      <c r="E260" s="304">
        <v>4.7808219178082192</v>
      </c>
      <c r="F260" s="204">
        <v>0</v>
      </c>
      <c r="G260" s="204">
        <v>0</v>
      </c>
      <c r="H260" s="205">
        <v>42248</v>
      </c>
    </row>
    <row r="261" spans="2:8">
      <c r="B261" s="201">
        <v>1.6389840420238035E-2</v>
      </c>
      <c r="C261" s="202">
        <v>2</v>
      </c>
      <c r="D261" s="202" t="s">
        <v>29</v>
      </c>
      <c r="E261" s="304">
        <v>5.7068493150684931</v>
      </c>
      <c r="F261" s="204">
        <v>0</v>
      </c>
      <c r="G261" s="204">
        <v>0</v>
      </c>
      <c r="H261" s="205">
        <v>42248</v>
      </c>
    </row>
    <row r="262" spans="2:8">
      <c r="B262" s="201">
        <v>1.199593510654309E-2</v>
      </c>
      <c r="C262" s="202">
        <v>1</v>
      </c>
      <c r="D262" s="202" t="s">
        <v>30</v>
      </c>
      <c r="E262" s="305">
        <v>1.6164383561643836</v>
      </c>
      <c r="F262" s="204">
        <v>0</v>
      </c>
      <c r="G262" s="204">
        <v>0</v>
      </c>
      <c r="H262" s="205">
        <v>42248</v>
      </c>
    </row>
    <row r="263" spans="2:8">
      <c r="B263" s="201">
        <v>1.4058369328231311E-2</v>
      </c>
      <c r="C263" s="202">
        <v>1</v>
      </c>
      <c r="D263" s="202" t="s">
        <v>30</v>
      </c>
      <c r="E263" s="305">
        <v>2.7287671232876711</v>
      </c>
      <c r="F263" s="204">
        <v>0</v>
      </c>
      <c r="G263" s="204">
        <v>0</v>
      </c>
      <c r="H263" s="205">
        <v>42248</v>
      </c>
    </row>
    <row r="264" spans="2:8">
      <c r="B264" s="201">
        <v>1.7161217239686527E-2</v>
      </c>
      <c r="C264" s="202">
        <v>1</v>
      </c>
      <c r="D264" s="202" t="s">
        <v>30</v>
      </c>
      <c r="E264" s="306">
        <v>4.7397260273972606</v>
      </c>
      <c r="F264" s="204">
        <v>0</v>
      </c>
      <c r="G264" s="204">
        <v>0</v>
      </c>
      <c r="H264" s="205">
        <v>42248</v>
      </c>
    </row>
    <row r="265" spans="2:8">
      <c r="B265" s="201">
        <v>7.7975816107142583E-3</v>
      </c>
      <c r="C265" s="202">
        <v>6</v>
      </c>
      <c r="D265" s="202" t="s">
        <v>30</v>
      </c>
      <c r="E265" s="307">
        <v>3.2493150684931509</v>
      </c>
      <c r="F265" s="204">
        <v>1</v>
      </c>
      <c r="G265" s="204">
        <v>0</v>
      </c>
      <c r="H265" s="205">
        <v>42248</v>
      </c>
    </row>
    <row r="266" spans="2:8">
      <c r="B266" s="201">
        <v>8.5985076525817924E-3</v>
      </c>
      <c r="C266" s="202">
        <v>6</v>
      </c>
      <c r="D266" s="202" t="s">
        <v>30</v>
      </c>
      <c r="E266" s="307">
        <v>4.0164383561643833</v>
      </c>
      <c r="F266" s="204">
        <v>1</v>
      </c>
      <c r="G266" s="204">
        <v>0</v>
      </c>
      <c r="H266" s="205">
        <v>42248</v>
      </c>
    </row>
    <row r="267" spans="2:8">
      <c r="B267" s="201">
        <v>9.5261345843798244E-3</v>
      </c>
      <c r="C267" s="202">
        <v>6</v>
      </c>
      <c r="D267" s="202" t="s">
        <v>31</v>
      </c>
      <c r="E267" s="307">
        <v>4.2</v>
      </c>
      <c r="F267" s="204">
        <v>1</v>
      </c>
      <c r="G267" s="204">
        <v>0</v>
      </c>
      <c r="H267" s="205">
        <v>42248</v>
      </c>
    </row>
    <row r="268" spans="2:8">
      <c r="B268" s="201">
        <v>9.7638563402169479E-3</v>
      </c>
      <c r="C268" s="202">
        <v>6</v>
      </c>
      <c r="D268" s="202" t="s">
        <v>31</v>
      </c>
      <c r="E268" s="307">
        <v>4.7780821917808218</v>
      </c>
      <c r="F268" s="204">
        <v>1</v>
      </c>
      <c r="G268" s="204">
        <v>0</v>
      </c>
      <c r="H268" s="205">
        <v>42248</v>
      </c>
    </row>
    <row r="269" spans="2:8">
      <c r="B269" s="201">
        <v>1.136728264013938E-2</v>
      </c>
      <c r="C269" s="202">
        <v>6</v>
      </c>
      <c r="D269" s="202" t="s">
        <v>31</v>
      </c>
      <c r="E269" s="307">
        <v>6.8328767123287673</v>
      </c>
      <c r="F269" s="204">
        <v>1</v>
      </c>
      <c r="G269" s="204">
        <v>0</v>
      </c>
      <c r="H269" s="205">
        <v>42248</v>
      </c>
    </row>
    <row r="270" spans="2:8">
      <c r="B270" s="201">
        <v>1.2028443096697235E-2</v>
      </c>
      <c r="C270" s="202">
        <v>6</v>
      </c>
      <c r="D270" s="202" t="s">
        <v>31</v>
      </c>
      <c r="E270" s="307">
        <v>7.5397260273972604</v>
      </c>
      <c r="F270" s="204">
        <v>1</v>
      </c>
      <c r="G270" s="204">
        <v>0</v>
      </c>
      <c r="H270" s="205">
        <v>42248</v>
      </c>
    </row>
    <row r="271" spans="2:8">
      <c r="B271" s="201">
        <v>1.0574217414447617E-2</v>
      </c>
      <c r="C271" s="202">
        <v>3</v>
      </c>
      <c r="D271" s="202" t="s">
        <v>32</v>
      </c>
      <c r="E271" s="308">
        <v>4.1506849315068495</v>
      </c>
      <c r="F271" s="204">
        <v>0</v>
      </c>
      <c r="G271" s="204">
        <v>0</v>
      </c>
      <c r="H271" s="205">
        <v>42248</v>
      </c>
    </row>
    <row r="272" spans="2:8">
      <c r="B272" s="201">
        <v>1.3263609236986336E-2</v>
      </c>
      <c r="C272" s="202">
        <v>3</v>
      </c>
      <c r="D272" s="202" t="s">
        <v>32</v>
      </c>
      <c r="E272" s="308">
        <v>6.5671232876712331</v>
      </c>
      <c r="F272" s="204">
        <v>0</v>
      </c>
      <c r="G272" s="204">
        <v>0</v>
      </c>
      <c r="H272" s="205">
        <v>42248</v>
      </c>
    </row>
    <row r="273" spans="2:8">
      <c r="B273" s="201">
        <v>8.7626207683676703E-3</v>
      </c>
      <c r="C273" s="202">
        <v>4</v>
      </c>
      <c r="D273" s="202" t="s">
        <v>33</v>
      </c>
      <c r="E273" s="309">
        <v>1.8602739726027397</v>
      </c>
      <c r="F273" s="204">
        <v>0</v>
      </c>
      <c r="G273" s="204">
        <v>0</v>
      </c>
      <c r="H273" s="205">
        <v>42248</v>
      </c>
    </row>
    <row r="274" spans="2:8">
      <c r="B274" s="201">
        <v>7.652392354574147E-3</v>
      </c>
      <c r="C274" s="202">
        <v>4</v>
      </c>
      <c r="D274" s="202" t="s">
        <v>34</v>
      </c>
      <c r="E274" s="310">
        <v>2.1479452054794521</v>
      </c>
      <c r="F274" s="204">
        <v>0</v>
      </c>
      <c r="G274" s="204">
        <v>0</v>
      </c>
      <c r="H274" s="205">
        <v>42248</v>
      </c>
    </row>
    <row r="275" spans="2:8">
      <c r="B275" s="201">
        <v>1.0630638996881275E-2</v>
      </c>
      <c r="C275" s="202">
        <v>4</v>
      </c>
      <c r="D275" s="202" t="s">
        <v>34</v>
      </c>
      <c r="E275" s="310">
        <v>4.4876712328767123</v>
      </c>
      <c r="F275" s="204">
        <v>0</v>
      </c>
      <c r="G275" s="204">
        <v>0</v>
      </c>
      <c r="H275" s="205">
        <v>42248</v>
      </c>
    </row>
    <row r="276" spans="2:8">
      <c r="B276" s="201">
        <v>1.1931059969482953E-2</v>
      </c>
      <c r="C276" s="202">
        <v>4</v>
      </c>
      <c r="D276" s="202" t="s">
        <v>34</v>
      </c>
      <c r="E276" s="310">
        <v>6.13972602739726</v>
      </c>
      <c r="F276" s="204">
        <v>0</v>
      </c>
      <c r="G276" s="204">
        <v>0</v>
      </c>
      <c r="H276" s="205">
        <v>42248</v>
      </c>
    </row>
    <row r="277" spans="2:8">
      <c r="B277" s="201">
        <v>1.3463069255700611E-2</v>
      </c>
      <c r="C277" s="202">
        <v>4</v>
      </c>
      <c r="D277" s="202" t="s">
        <v>34</v>
      </c>
      <c r="E277" s="310">
        <v>6.4904109589041097</v>
      </c>
      <c r="F277" s="204">
        <v>0</v>
      </c>
      <c r="G277" s="204">
        <v>0</v>
      </c>
      <c r="H277" s="205">
        <v>42248</v>
      </c>
    </row>
    <row r="278" spans="2:8">
      <c r="B278" s="201">
        <v>1.6031901761036919E-2</v>
      </c>
      <c r="C278" s="202">
        <v>4</v>
      </c>
      <c r="D278" s="202" t="s">
        <v>34</v>
      </c>
      <c r="E278" s="310">
        <v>9.8054794520547937</v>
      </c>
      <c r="F278" s="204">
        <v>0</v>
      </c>
      <c r="G278" s="204">
        <v>0</v>
      </c>
      <c r="H278" s="205">
        <v>42248</v>
      </c>
    </row>
    <row r="279" spans="2:8">
      <c r="B279" s="201">
        <v>9.8415299341984147E-3</v>
      </c>
      <c r="C279" s="202">
        <v>2</v>
      </c>
      <c r="D279" s="202" t="s">
        <v>36</v>
      </c>
      <c r="E279" s="311">
        <v>1.5397260273972602</v>
      </c>
      <c r="F279" s="204">
        <v>1</v>
      </c>
      <c r="G279" s="204">
        <v>0</v>
      </c>
      <c r="H279" s="205">
        <v>42248</v>
      </c>
    </row>
    <row r="280" spans="2:8">
      <c r="B280" s="201">
        <v>1.3929112739924429E-2</v>
      </c>
      <c r="C280" s="202">
        <v>2</v>
      </c>
      <c r="D280" s="202" t="s">
        <v>35</v>
      </c>
      <c r="E280" s="311">
        <v>4.2657534246575342</v>
      </c>
      <c r="F280" s="204">
        <v>1</v>
      </c>
      <c r="G280" s="204">
        <v>0</v>
      </c>
      <c r="H280" s="205">
        <v>42248</v>
      </c>
    </row>
    <row r="281" spans="2:8">
      <c r="B281" s="201">
        <v>1.6280216400074814E-2</v>
      </c>
      <c r="C281" s="202">
        <v>2</v>
      </c>
      <c r="D281" s="202" t="s">
        <v>35</v>
      </c>
      <c r="E281" s="311">
        <v>6.095890410958904</v>
      </c>
      <c r="F281" s="204">
        <v>1</v>
      </c>
      <c r="G281" s="204">
        <v>0</v>
      </c>
      <c r="H281" s="205">
        <v>42248</v>
      </c>
    </row>
    <row r="282" spans="2:8">
      <c r="B282" s="201">
        <v>7.1399999999999996E-3</v>
      </c>
      <c r="C282" s="202">
        <v>3</v>
      </c>
      <c r="D282" s="202" t="s">
        <v>26</v>
      </c>
      <c r="E282" s="230">
        <v>2.2986</v>
      </c>
      <c r="F282" s="204">
        <v>0</v>
      </c>
      <c r="G282" s="204">
        <v>0</v>
      </c>
      <c r="H282" s="205">
        <v>42186</v>
      </c>
    </row>
    <row r="283" spans="2:8">
      <c r="B283" s="201">
        <v>9.2300000000000004E-3</v>
      </c>
      <c r="C283" s="202">
        <v>3</v>
      </c>
      <c r="D283" s="202" t="s">
        <v>26</v>
      </c>
      <c r="E283" s="230">
        <v>4.4550000000000001</v>
      </c>
      <c r="F283" s="204">
        <v>0</v>
      </c>
      <c r="G283" s="204">
        <v>0</v>
      </c>
      <c r="H283" s="205">
        <v>42186</v>
      </c>
    </row>
    <row r="284" spans="2:8">
      <c r="B284" s="201">
        <v>1.1319999999999998E-2</v>
      </c>
      <c r="C284" s="202">
        <v>3</v>
      </c>
      <c r="D284" s="202" t="s">
        <v>26</v>
      </c>
      <c r="E284" s="230">
        <v>5.9119999999999999</v>
      </c>
      <c r="F284" s="204">
        <v>0</v>
      </c>
      <c r="G284" s="204">
        <v>0</v>
      </c>
      <c r="H284" s="205">
        <v>42186</v>
      </c>
    </row>
    <row r="285" spans="2:8">
      <c r="B285" s="201">
        <v>1.367E-2</v>
      </c>
      <c r="C285" s="202">
        <v>2</v>
      </c>
      <c r="D285" s="202" t="s">
        <v>27</v>
      </c>
      <c r="E285" s="230">
        <v>4.34</v>
      </c>
      <c r="F285" s="204">
        <v>0</v>
      </c>
      <c r="G285" s="204">
        <v>0</v>
      </c>
      <c r="H285" s="205">
        <v>42186</v>
      </c>
    </row>
    <row r="286" spans="2:8">
      <c r="B286" s="201">
        <v>1.472E-2</v>
      </c>
      <c r="C286" s="202">
        <v>2</v>
      </c>
      <c r="D286" s="202" t="s">
        <v>27</v>
      </c>
      <c r="E286" s="230">
        <v>4.984</v>
      </c>
      <c r="F286" s="204">
        <v>0</v>
      </c>
      <c r="G286" s="204">
        <v>0</v>
      </c>
      <c r="H286" s="205">
        <v>42186</v>
      </c>
    </row>
    <row r="287" spans="2:8">
      <c r="B287" s="201">
        <v>1.6990000000000002E-2</v>
      </c>
      <c r="C287" s="202">
        <v>2</v>
      </c>
      <c r="D287" s="202" t="s">
        <v>27</v>
      </c>
      <c r="E287" s="230">
        <v>7.69</v>
      </c>
      <c r="F287" s="204">
        <v>0</v>
      </c>
      <c r="G287" s="204">
        <v>0</v>
      </c>
      <c r="H287" s="205">
        <v>42186</v>
      </c>
    </row>
    <row r="288" spans="2:8">
      <c r="B288" s="201">
        <v>1.3220000000000001E-2</v>
      </c>
      <c r="C288" s="202">
        <v>2</v>
      </c>
      <c r="D288" s="202" t="s">
        <v>28</v>
      </c>
      <c r="E288" s="230">
        <v>3.6819999999999999</v>
      </c>
      <c r="F288" s="204">
        <v>1</v>
      </c>
      <c r="G288" s="204">
        <v>0</v>
      </c>
      <c r="H288" s="205">
        <v>42186</v>
      </c>
    </row>
    <row r="289" spans="2:8">
      <c r="B289" s="201">
        <v>1.4330000000000001E-2</v>
      </c>
      <c r="C289" s="202">
        <v>2</v>
      </c>
      <c r="D289" s="202" t="s">
        <v>28</v>
      </c>
      <c r="E289" s="230">
        <v>4.6189999999999998</v>
      </c>
      <c r="F289" s="204">
        <v>1</v>
      </c>
      <c r="G289" s="204">
        <v>0</v>
      </c>
      <c r="H289" s="205">
        <v>42186</v>
      </c>
    </row>
    <row r="290" spans="2:8">
      <c r="B290" s="201">
        <v>1.7659999999999999E-2</v>
      </c>
      <c r="C290" s="202">
        <v>2</v>
      </c>
      <c r="D290" s="202" t="s">
        <v>28</v>
      </c>
      <c r="E290" s="230">
        <v>7.6848999999999998</v>
      </c>
      <c r="F290" s="204">
        <v>1</v>
      </c>
      <c r="G290" s="204">
        <v>0</v>
      </c>
      <c r="H290" s="205">
        <v>42186</v>
      </c>
    </row>
    <row r="291" spans="2:8">
      <c r="B291" s="201">
        <v>1.5269999999999999E-2</v>
      </c>
      <c r="C291" s="202">
        <v>2</v>
      </c>
      <c r="D291" s="202" t="s">
        <v>29</v>
      </c>
      <c r="E291" s="230">
        <v>4.95</v>
      </c>
      <c r="F291" s="204">
        <v>0</v>
      </c>
      <c r="G291" s="204">
        <v>0</v>
      </c>
      <c r="H291" s="205">
        <v>42186</v>
      </c>
    </row>
    <row r="292" spans="2:8">
      <c r="B292" s="201">
        <v>1.5730000000000001E-2</v>
      </c>
      <c r="C292" s="202">
        <v>2</v>
      </c>
      <c r="D292" s="202" t="s">
        <v>29</v>
      </c>
      <c r="E292" s="230">
        <v>5.8769999999999998</v>
      </c>
      <c r="F292" s="204">
        <v>0</v>
      </c>
      <c r="G292" s="204">
        <v>0</v>
      </c>
      <c r="H292" s="205">
        <v>42186</v>
      </c>
    </row>
    <row r="293" spans="2:8">
      <c r="B293" s="201">
        <v>1.1810000000000001E-2</v>
      </c>
      <c r="C293" s="202">
        <v>1</v>
      </c>
      <c r="D293" s="202" t="s">
        <v>30</v>
      </c>
      <c r="E293" s="230">
        <v>1.786</v>
      </c>
      <c r="F293" s="204">
        <v>0</v>
      </c>
      <c r="G293" s="204">
        <v>0</v>
      </c>
      <c r="H293" s="205">
        <v>42186</v>
      </c>
    </row>
    <row r="294" spans="2:8">
      <c r="B294" s="201">
        <v>1.345E-2</v>
      </c>
      <c r="C294" s="202">
        <v>1</v>
      </c>
      <c r="D294" s="202" t="s">
        <v>30</v>
      </c>
      <c r="E294" s="230">
        <v>2.899</v>
      </c>
      <c r="F294" s="204">
        <v>0</v>
      </c>
      <c r="G294" s="204">
        <v>0</v>
      </c>
      <c r="H294" s="205">
        <v>42186</v>
      </c>
    </row>
    <row r="295" spans="2:8">
      <c r="B295" s="201">
        <v>1.325E-2</v>
      </c>
      <c r="C295" s="202">
        <v>1</v>
      </c>
      <c r="D295" s="202" t="s">
        <v>30</v>
      </c>
      <c r="E295" s="230">
        <v>3.8740000000000001</v>
      </c>
      <c r="F295" s="204">
        <v>0</v>
      </c>
      <c r="G295" s="204">
        <v>0</v>
      </c>
      <c r="H295" s="205">
        <v>42186</v>
      </c>
    </row>
    <row r="296" spans="2:8">
      <c r="B296" s="201">
        <v>5.8899999999999994E-3</v>
      </c>
      <c r="C296" s="202">
        <v>6</v>
      </c>
      <c r="D296" s="202" t="s">
        <v>31</v>
      </c>
      <c r="E296" s="230">
        <v>1.63</v>
      </c>
      <c r="F296" s="204">
        <v>1</v>
      </c>
      <c r="G296" s="204">
        <v>0</v>
      </c>
      <c r="H296" s="205">
        <v>42186</v>
      </c>
    </row>
    <row r="297" spans="2:8">
      <c r="B297" s="201">
        <v>7.2699999999999996E-3</v>
      </c>
      <c r="C297" s="202">
        <v>6</v>
      </c>
      <c r="D297" s="202" t="s">
        <v>31</v>
      </c>
      <c r="E297" s="230">
        <v>3.419</v>
      </c>
      <c r="F297" s="204">
        <v>1</v>
      </c>
      <c r="G297" s="204">
        <v>0</v>
      </c>
      <c r="H297" s="205">
        <v>42186</v>
      </c>
    </row>
    <row r="298" spans="2:8">
      <c r="B298" s="201">
        <v>7.9600000000000001E-3</v>
      </c>
      <c r="C298" s="202">
        <v>6</v>
      </c>
      <c r="D298" s="202" t="s">
        <v>31</v>
      </c>
      <c r="E298" s="230">
        <v>4.1863000000000001</v>
      </c>
      <c r="F298" s="204">
        <v>1</v>
      </c>
      <c r="G298" s="204">
        <v>0</v>
      </c>
      <c r="H298" s="205">
        <v>42186</v>
      </c>
    </row>
    <row r="299" spans="2:8">
      <c r="B299" s="201">
        <v>8.7799999999999996E-3</v>
      </c>
      <c r="C299" s="202">
        <v>6</v>
      </c>
      <c r="D299" s="202" t="s">
        <v>31</v>
      </c>
      <c r="E299" s="230">
        <v>4.37</v>
      </c>
      <c r="F299" s="204">
        <v>1</v>
      </c>
      <c r="G299" s="204">
        <v>0</v>
      </c>
      <c r="H299" s="205">
        <v>42186</v>
      </c>
    </row>
    <row r="300" spans="2:8">
      <c r="B300" s="201">
        <v>9.0200000000000002E-3</v>
      </c>
      <c r="C300" s="202">
        <v>6</v>
      </c>
      <c r="D300" s="202" t="s">
        <v>31</v>
      </c>
      <c r="E300" s="230">
        <v>4.9480000000000004</v>
      </c>
      <c r="F300" s="204">
        <v>1</v>
      </c>
      <c r="G300" s="204">
        <v>0</v>
      </c>
      <c r="H300" s="205">
        <v>42186</v>
      </c>
    </row>
    <row r="301" spans="2:8">
      <c r="B301" s="201">
        <v>1.0540000000000001E-2</v>
      </c>
      <c r="C301" s="202">
        <v>6</v>
      </c>
      <c r="D301" s="202" t="s">
        <v>31</v>
      </c>
      <c r="E301" s="230">
        <v>7</v>
      </c>
      <c r="F301" s="204">
        <v>1</v>
      </c>
      <c r="G301" s="204">
        <v>0</v>
      </c>
      <c r="H301" s="205">
        <v>42186</v>
      </c>
    </row>
    <row r="302" spans="2:8">
      <c r="B302" s="201">
        <v>1.129E-2</v>
      </c>
      <c r="C302" s="202">
        <v>6</v>
      </c>
      <c r="D302" s="202" t="s">
        <v>31</v>
      </c>
      <c r="E302" s="230">
        <v>7.71</v>
      </c>
      <c r="F302" s="204">
        <v>1</v>
      </c>
      <c r="G302" s="204">
        <v>0</v>
      </c>
      <c r="H302" s="205">
        <v>42186</v>
      </c>
    </row>
    <row r="303" spans="2:8">
      <c r="B303" s="201">
        <v>1.004E-2</v>
      </c>
      <c r="C303" s="202">
        <v>3</v>
      </c>
      <c r="D303" s="202" t="s">
        <v>32</v>
      </c>
      <c r="E303" s="230">
        <v>4.32</v>
      </c>
      <c r="F303" s="204">
        <v>0</v>
      </c>
      <c r="G303" s="204">
        <v>0</v>
      </c>
      <c r="H303" s="205">
        <v>42186</v>
      </c>
    </row>
    <row r="304" spans="2:8">
      <c r="B304" s="201">
        <v>1.2370000000000001E-2</v>
      </c>
      <c r="C304" s="202">
        <v>3</v>
      </c>
      <c r="D304" s="202" t="s">
        <v>32</v>
      </c>
      <c r="E304" s="230">
        <v>6.74</v>
      </c>
      <c r="F304" s="204">
        <v>0</v>
      </c>
      <c r="G304" s="204">
        <v>0</v>
      </c>
      <c r="H304" s="205">
        <v>42186</v>
      </c>
    </row>
    <row r="305" spans="2:8">
      <c r="B305" s="201">
        <v>6.9499999999999996E-3</v>
      </c>
      <c r="C305" s="202">
        <v>4</v>
      </c>
      <c r="D305" s="202" t="s">
        <v>33</v>
      </c>
      <c r="E305" s="230">
        <v>2.3180000000000001</v>
      </c>
      <c r="F305" s="204">
        <v>0</v>
      </c>
      <c r="G305" s="204">
        <v>0</v>
      </c>
      <c r="H305" s="205">
        <v>42186</v>
      </c>
    </row>
    <row r="306" spans="2:8">
      <c r="B306" s="201">
        <v>9.4199999999999996E-3</v>
      </c>
      <c r="C306" s="202">
        <v>4</v>
      </c>
      <c r="D306" s="202" t="s">
        <v>34</v>
      </c>
      <c r="E306" s="230">
        <v>4.6580000000000004</v>
      </c>
      <c r="F306" s="204">
        <v>0</v>
      </c>
      <c r="G306" s="204">
        <v>0</v>
      </c>
      <c r="H306" s="205">
        <v>42186</v>
      </c>
    </row>
    <row r="307" spans="2:8">
      <c r="B307" s="201">
        <v>1.106E-2</v>
      </c>
      <c r="C307" s="202">
        <v>4</v>
      </c>
      <c r="D307" s="202" t="s">
        <v>34</v>
      </c>
      <c r="E307" s="230">
        <v>6.31</v>
      </c>
      <c r="F307" s="204">
        <v>0</v>
      </c>
      <c r="G307" s="204">
        <v>0</v>
      </c>
      <c r="H307" s="205">
        <v>42186</v>
      </c>
    </row>
    <row r="308" spans="2:8">
      <c r="B308" s="201">
        <v>1.2110000000000001E-2</v>
      </c>
      <c r="C308" s="202">
        <v>4</v>
      </c>
      <c r="D308" s="202" t="s">
        <v>34</v>
      </c>
      <c r="E308" s="230">
        <v>6.66</v>
      </c>
      <c r="F308" s="204">
        <v>0</v>
      </c>
      <c r="G308" s="204">
        <v>0</v>
      </c>
      <c r="H308" s="205">
        <v>42186</v>
      </c>
    </row>
    <row r="309" spans="2:8">
      <c r="B309" s="201">
        <v>1.482E-2</v>
      </c>
      <c r="C309" s="202">
        <v>4</v>
      </c>
      <c r="D309" s="202" t="s">
        <v>34</v>
      </c>
      <c r="E309" s="230">
        <v>9.9749999999999996</v>
      </c>
      <c r="F309" s="204">
        <v>0</v>
      </c>
      <c r="G309" s="204">
        <v>0</v>
      </c>
      <c r="H309" s="205">
        <v>42186</v>
      </c>
    </row>
    <row r="310" spans="2:8">
      <c r="B310" s="201">
        <v>9.3799999999999994E-3</v>
      </c>
      <c r="C310" s="202">
        <v>2</v>
      </c>
      <c r="D310" s="202" t="s">
        <v>36</v>
      </c>
      <c r="E310" s="230">
        <v>1.7096</v>
      </c>
      <c r="F310" s="204">
        <v>1</v>
      </c>
      <c r="G310" s="204">
        <v>0</v>
      </c>
      <c r="H310" s="205">
        <v>42186</v>
      </c>
    </row>
    <row r="311" spans="2:8">
      <c r="B311" s="201">
        <v>1.3180000000000001E-2</v>
      </c>
      <c r="C311" s="202">
        <v>2</v>
      </c>
      <c r="D311" s="202" t="s">
        <v>35</v>
      </c>
      <c r="E311" s="230">
        <v>4.4359999999999999</v>
      </c>
      <c r="F311" s="204">
        <v>1</v>
      </c>
      <c r="G311" s="204">
        <v>0</v>
      </c>
      <c r="H311" s="205">
        <v>42186</v>
      </c>
    </row>
    <row r="312" spans="2:8">
      <c r="B312" s="201">
        <v>1.536E-2</v>
      </c>
      <c r="C312" s="202">
        <v>2</v>
      </c>
      <c r="D312" s="202" t="s">
        <v>35</v>
      </c>
      <c r="E312" s="230">
        <v>6.266</v>
      </c>
      <c r="F312" s="204">
        <v>1</v>
      </c>
      <c r="G312" s="204">
        <v>0</v>
      </c>
      <c r="H312" s="205">
        <v>42186</v>
      </c>
    </row>
    <row r="313" spans="2:8">
      <c r="B313" s="201">
        <v>7.917116633662305E-3</v>
      </c>
      <c r="C313" s="202">
        <v>3</v>
      </c>
      <c r="D313" s="202" t="s">
        <v>26</v>
      </c>
      <c r="E313" s="230">
        <v>1.46</v>
      </c>
      <c r="F313" s="204">
        <v>0</v>
      </c>
      <c r="G313" s="204">
        <v>0</v>
      </c>
      <c r="H313" s="205">
        <v>42156</v>
      </c>
    </row>
    <row r="314" spans="2:8">
      <c r="B314" s="201">
        <v>8.0782709145608839E-3</v>
      </c>
      <c r="C314" s="202">
        <v>3</v>
      </c>
      <c r="D314" s="202" t="s">
        <v>26</v>
      </c>
      <c r="E314" s="230">
        <v>2.38</v>
      </c>
      <c r="F314" s="204">
        <v>0</v>
      </c>
      <c r="G314" s="204">
        <v>0</v>
      </c>
      <c r="H314" s="205">
        <v>42156</v>
      </c>
    </row>
    <row r="315" spans="2:8">
      <c r="B315" s="201">
        <v>1.0241194662978294E-2</v>
      </c>
      <c r="C315" s="202">
        <v>3</v>
      </c>
      <c r="D315" s="202" t="s">
        <v>26</v>
      </c>
      <c r="E315" s="230">
        <v>4.5369999999999999</v>
      </c>
      <c r="F315" s="204">
        <v>0</v>
      </c>
      <c r="G315" s="204">
        <v>0</v>
      </c>
      <c r="H315" s="205">
        <v>42156</v>
      </c>
    </row>
    <row r="316" spans="2:8">
      <c r="B316" s="201">
        <v>1.1777974264564606E-2</v>
      </c>
      <c r="C316" s="202">
        <v>3</v>
      </c>
      <c r="D316" s="202" t="s">
        <v>26</v>
      </c>
      <c r="E316" s="230">
        <v>5.9950000000000001</v>
      </c>
      <c r="F316" s="204">
        <v>0</v>
      </c>
      <c r="G316" s="204">
        <v>0</v>
      </c>
      <c r="H316" s="205">
        <v>42156</v>
      </c>
    </row>
    <row r="317" spans="2:8">
      <c r="B317" s="201">
        <v>1.4561212470139105E-2</v>
      </c>
      <c r="C317" s="202">
        <v>2</v>
      </c>
      <c r="D317" s="202" t="s">
        <v>27</v>
      </c>
      <c r="E317" s="230">
        <v>4.42</v>
      </c>
      <c r="F317" s="204">
        <v>1</v>
      </c>
      <c r="G317" s="204">
        <v>0</v>
      </c>
      <c r="H317" s="205">
        <v>42156</v>
      </c>
    </row>
    <row r="318" spans="2:8">
      <c r="B318" s="201">
        <v>1.5552554887386967E-2</v>
      </c>
      <c r="C318" s="202">
        <v>2</v>
      </c>
      <c r="D318" s="202" t="s">
        <v>27</v>
      </c>
      <c r="E318" s="230">
        <v>5.0656999999999996</v>
      </c>
      <c r="F318" s="204">
        <v>1</v>
      </c>
      <c r="G318" s="204">
        <v>0</v>
      </c>
      <c r="H318" s="205">
        <v>42156</v>
      </c>
    </row>
    <row r="319" spans="2:8">
      <c r="B319" s="201">
        <v>1.7499395619789186E-2</v>
      </c>
      <c r="C319" s="202">
        <v>2</v>
      </c>
      <c r="D319" s="202" t="s">
        <v>27</v>
      </c>
      <c r="E319" s="230">
        <v>7.7729999999999997</v>
      </c>
      <c r="F319" s="204">
        <v>1</v>
      </c>
      <c r="G319" s="204">
        <v>0</v>
      </c>
      <c r="H319" s="205">
        <v>42156</v>
      </c>
    </row>
    <row r="320" spans="2:8">
      <c r="B320" s="201">
        <v>1.3999999999999999E-2</v>
      </c>
      <c r="C320" s="202">
        <v>2</v>
      </c>
      <c r="D320" s="202" t="s">
        <v>28</v>
      </c>
      <c r="E320" s="230">
        <v>3.7639999999999998</v>
      </c>
      <c r="F320" s="204">
        <v>1</v>
      </c>
      <c r="G320" s="204">
        <v>0</v>
      </c>
      <c r="H320" s="205">
        <v>42156</v>
      </c>
    </row>
    <row r="321" spans="2:8">
      <c r="B321" s="201">
        <v>1.5260000000000001E-2</v>
      </c>
      <c r="C321" s="202">
        <v>2</v>
      </c>
      <c r="D321" s="202" t="s">
        <v>28</v>
      </c>
      <c r="E321" s="230">
        <v>4.7</v>
      </c>
      <c r="F321" s="204">
        <v>1</v>
      </c>
      <c r="G321" s="204">
        <v>0</v>
      </c>
      <c r="H321" s="205">
        <v>42156</v>
      </c>
    </row>
    <row r="322" spans="2:8">
      <c r="B322" s="201">
        <v>1.6120000000000002E-2</v>
      </c>
      <c r="C322" s="202">
        <v>2</v>
      </c>
      <c r="D322" s="202" t="s">
        <v>29</v>
      </c>
      <c r="E322" s="230">
        <v>5.0327999999999999</v>
      </c>
      <c r="F322" s="204">
        <v>0</v>
      </c>
      <c r="G322" s="204">
        <v>0</v>
      </c>
      <c r="H322" s="205">
        <v>42156</v>
      </c>
    </row>
    <row r="323" spans="2:8">
      <c r="B323" s="201">
        <v>1.602E-2</v>
      </c>
      <c r="C323" s="202">
        <v>2</v>
      </c>
      <c r="D323" s="202" t="s">
        <v>29</v>
      </c>
      <c r="E323" s="230">
        <v>5.9589999999999996</v>
      </c>
      <c r="F323" s="204">
        <v>0</v>
      </c>
      <c r="G323" s="204">
        <v>0</v>
      </c>
      <c r="H323" s="205">
        <v>42156</v>
      </c>
    </row>
    <row r="324" spans="2:8">
      <c r="B324" s="201">
        <v>1.4530047413618623E-2</v>
      </c>
      <c r="C324" s="202">
        <v>1</v>
      </c>
      <c r="D324" s="202" t="s">
        <v>30</v>
      </c>
      <c r="E324" s="230">
        <v>2.98</v>
      </c>
      <c r="F324" s="204">
        <v>0</v>
      </c>
      <c r="G324" s="204">
        <v>0</v>
      </c>
      <c r="H324" s="205">
        <v>42156</v>
      </c>
    </row>
    <row r="325" spans="2:8">
      <c r="B325" s="201">
        <v>1.3962565291915212E-2</v>
      </c>
      <c r="C325" s="202">
        <v>1</v>
      </c>
      <c r="D325" s="202" t="s">
        <v>30</v>
      </c>
      <c r="E325" s="230">
        <v>3.956</v>
      </c>
      <c r="F325" s="204">
        <v>0</v>
      </c>
      <c r="G325" s="204">
        <v>0</v>
      </c>
      <c r="H325" s="205">
        <v>42156</v>
      </c>
    </row>
    <row r="326" spans="2:8">
      <c r="B326" s="201">
        <v>1.6986574283212721E-2</v>
      </c>
      <c r="C326" s="202">
        <v>1</v>
      </c>
      <c r="D326" s="202" t="s">
        <v>30</v>
      </c>
      <c r="E326" s="230">
        <v>4.99</v>
      </c>
      <c r="F326" s="204">
        <v>0</v>
      </c>
      <c r="G326" s="204">
        <v>0</v>
      </c>
      <c r="H326" s="205">
        <v>42156</v>
      </c>
    </row>
    <row r="327" spans="2:8">
      <c r="B327" s="201">
        <v>6.6806192322445999E-3</v>
      </c>
      <c r="C327" s="202">
        <v>6</v>
      </c>
      <c r="D327" s="202" t="s">
        <v>31</v>
      </c>
      <c r="E327" s="312">
        <v>1.7123287671232876</v>
      </c>
      <c r="F327" s="204">
        <v>1</v>
      </c>
      <c r="G327" s="204">
        <v>0</v>
      </c>
      <c r="H327" s="205">
        <v>42156</v>
      </c>
    </row>
    <row r="328" spans="2:8">
      <c r="B328" s="201">
        <v>8.0199375243589777E-3</v>
      </c>
      <c r="C328" s="202">
        <v>6</v>
      </c>
      <c r="D328" s="202" t="s">
        <v>31</v>
      </c>
      <c r="E328" s="312">
        <v>3.5013698630136987</v>
      </c>
      <c r="F328" s="204">
        <v>1</v>
      </c>
      <c r="G328" s="204">
        <v>0</v>
      </c>
      <c r="H328" s="205">
        <v>42156</v>
      </c>
    </row>
    <row r="329" spans="2:8">
      <c r="B329" s="201">
        <v>8.8543817201631562E-3</v>
      </c>
      <c r="C329" s="202">
        <v>6</v>
      </c>
      <c r="D329" s="202" t="s">
        <v>31</v>
      </c>
      <c r="E329" s="313">
        <v>4.2684931506849315</v>
      </c>
      <c r="F329" s="204">
        <v>1</v>
      </c>
      <c r="G329" s="204">
        <v>0</v>
      </c>
      <c r="H329" s="205">
        <v>42156</v>
      </c>
    </row>
    <row r="330" spans="2:8">
      <c r="B330" s="201">
        <v>9.684924469794267E-3</v>
      </c>
      <c r="C330" s="202">
        <v>6</v>
      </c>
      <c r="D330" s="202" t="s">
        <v>31</v>
      </c>
      <c r="E330" s="312">
        <v>4.4520547945205475</v>
      </c>
      <c r="F330" s="204">
        <v>1</v>
      </c>
      <c r="G330" s="204">
        <v>0</v>
      </c>
      <c r="H330" s="205">
        <v>42156</v>
      </c>
    </row>
    <row r="331" spans="2:8">
      <c r="B331" s="201">
        <v>9.8831945351567432E-3</v>
      </c>
      <c r="C331" s="202">
        <v>6</v>
      </c>
      <c r="D331" s="202" t="s">
        <v>31</v>
      </c>
      <c r="E331" s="312">
        <v>5.0301369863013701</v>
      </c>
      <c r="F331" s="204">
        <v>1</v>
      </c>
      <c r="G331" s="204">
        <v>0</v>
      </c>
      <c r="H331" s="205">
        <v>42156</v>
      </c>
    </row>
    <row r="332" spans="2:8">
      <c r="B332" s="201">
        <v>1.1693117684408196E-2</v>
      </c>
      <c r="C332" s="202">
        <v>6</v>
      </c>
      <c r="D332" s="202" t="s">
        <v>31</v>
      </c>
      <c r="E332" s="312">
        <v>7.7917808219178086</v>
      </c>
      <c r="F332" s="204">
        <v>1</v>
      </c>
      <c r="G332" s="204">
        <v>0</v>
      </c>
      <c r="H332" s="205">
        <v>42156</v>
      </c>
    </row>
    <row r="333" spans="2:8">
      <c r="B333" s="201">
        <v>1.0960000000000001E-2</v>
      </c>
      <c r="C333" s="202">
        <v>3</v>
      </c>
      <c r="D333" s="202" t="s">
        <v>32</v>
      </c>
      <c r="E333" s="312">
        <v>4.4020000000000001</v>
      </c>
      <c r="F333" s="204">
        <v>0</v>
      </c>
      <c r="G333" s="204">
        <v>0</v>
      </c>
      <c r="H333" s="205">
        <v>42156</v>
      </c>
    </row>
    <row r="334" spans="2:8">
      <c r="B334" s="201">
        <v>1.2E-2</v>
      </c>
      <c r="C334" s="202">
        <v>3</v>
      </c>
      <c r="D334" s="202" t="s">
        <v>32</v>
      </c>
      <c r="E334" s="312">
        <v>6.82</v>
      </c>
      <c r="F334" s="204">
        <v>0</v>
      </c>
      <c r="G334" s="204">
        <v>0</v>
      </c>
      <c r="H334" s="205">
        <v>42156</v>
      </c>
    </row>
    <row r="335" spans="2:8">
      <c r="B335" s="201">
        <v>8.6999999999999994E-3</v>
      </c>
      <c r="C335" s="202">
        <v>4</v>
      </c>
      <c r="D335" s="202" t="s">
        <v>33</v>
      </c>
      <c r="E335" s="312">
        <v>2.1120000000000001</v>
      </c>
      <c r="F335" s="204">
        <v>0</v>
      </c>
      <c r="G335" s="204">
        <v>0</v>
      </c>
      <c r="H335" s="205">
        <v>42156</v>
      </c>
    </row>
    <row r="336" spans="2:8">
      <c r="B336" s="201">
        <v>7.8277425958842468E-3</v>
      </c>
      <c r="C336" s="202">
        <v>4</v>
      </c>
      <c r="D336" s="202" t="s">
        <v>34</v>
      </c>
      <c r="E336" s="314">
        <v>2.4</v>
      </c>
      <c r="F336" s="204">
        <v>0</v>
      </c>
      <c r="G336" s="204">
        <v>0</v>
      </c>
      <c r="H336" s="205">
        <v>42156</v>
      </c>
    </row>
    <row r="337" spans="2:8">
      <c r="B337" s="201">
        <v>1.0331245566177896E-2</v>
      </c>
      <c r="C337" s="202">
        <v>4</v>
      </c>
      <c r="D337" s="202" t="s">
        <v>34</v>
      </c>
      <c r="E337" s="314">
        <v>4.7397260273972606</v>
      </c>
      <c r="F337" s="204">
        <v>0</v>
      </c>
      <c r="G337" s="204">
        <v>0</v>
      </c>
      <c r="H337" s="205">
        <v>42156</v>
      </c>
    </row>
    <row r="338" spans="2:8">
      <c r="B338" s="201">
        <v>1.1681446994598655E-2</v>
      </c>
      <c r="C338" s="202">
        <v>4</v>
      </c>
      <c r="D338" s="202" t="s">
        <v>34</v>
      </c>
      <c r="E338" s="314">
        <v>6.3917808219178083</v>
      </c>
      <c r="F338" s="204">
        <v>0</v>
      </c>
      <c r="G338" s="204">
        <v>0</v>
      </c>
      <c r="H338" s="205">
        <v>42156</v>
      </c>
    </row>
    <row r="339" spans="2:8">
      <c r="B339" s="201">
        <v>1.2618943959707524E-2</v>
      </c>
      <c r="C339" s="202">
        <v>4</v>
      </c>
      <c r="D339" s="202" t="s">
        <v>34</v>
      </c>
      <c r="E339" s="314">
        <v>6.7424657534246579</v>
      </c>
      <c r="F339" s="204">
        <v>0</v>
      </c>
      <c r="G339" s="204">
        <v>0</v>
      </c>
      <c r="H339" s="205">
        <v>42156</v>
      </c>
    </row>
    <row r="340" spans="2:8">
      <c r="B340" s="201">
        <v>1.0248964762012454E-2</v>
      </c>
      <c r="C340" s="202">
        <v>2</v>
      </c>
      <c r="D340" s="202" t="s">
        <v>36</v>
      </c>
      <c r="E340" s="315">
        <v>1.7917808219178082</v>
      </c>
      <c r="F340" s="204">
        <v>1</v>
      </c>
      <c r="G340" s="204">
        <v>0</v>
      </c>
      <c r="H340" s="205">
        <v>42156</v>
      </c>
    </row>
    <row r="341" spans="2:8">
      <c r="B341" s="201">
        <v>1.4278694871314546E-2</v>
      </c>
      <c r="C341" s="202">
        <v>2</v>
      </c>
      <c r="D341" s="202" t="s">
        <v>35</v>
      </c>
      <c r="E341" s="315">
        <v>4.5178082191780824</v>
      </c>
      <c r="F341" s="204">
        <v>1</v>
      </c>
      <c r="G341" s="204">
        <v>0</v>
      </c>
      <c r="H341" s="205">
        <v>42156</v>
      </c>
    </row>
    <row r="342" spans="2:8">
      <c r="B342" s="201">
        <v>1.5863423519346966E-2</v>
      </c>
      <c r="C342" s="202">
        <v>2</v>
      </c>
      <c r="D342" s="202" t="s">
        <v>35</v>
      </c>
      <c r="E342" s="315">
        <v>6.3479452054794523</v>
      </c>
      <c r="F342" s="204">
        <v>1</v>
      </c>
      <c r="G342" s="204">
        <v>0</v>
      </c>
      <c r="H342" s="205">
        <v>42156</v>
      </c>
    </row>
    <row r="343" spans="2:8">
      <c r="B343" s="201">
        <v>7.1500000000000001E-3</v>
      </c>
      <c r="C343" s="202">
        <v>3</v>
      </c>
      <c r="D343" s="202" t="s">
        <v>26</v>
      </c>
      <c r="E343" s="315">
        <v>1.627</v>
      </c>
      <c r="F343" s="204">
        <v>0</v>
      </c>
      <c r="G343" s="204">
        <v>0</v>
      </c>
      <c r="H343" s="205">
        <v>42095</v>
      </c>
    </row>
    <row r="344" spans="2:8">
      <c r="B344" s="201">
        <v>8.6199999999999992E-3</v>
      </c>
      <c r="C344" s="202">
        <v>3</v>
      </c>
      <c r="D344" s="202" t="s">
        <v>26</v>
      </c>
      <c r="E344" s="315">
        <v>2.548</v>
      </c>
      <c r="F344" s="204">
        <v>0</v>
      </c>
      <c r="G344" s="204">
        <v>0</v>
      </c>
      <c r="H344" s="205">
        <v>42095</v>
      </c>
    </row>
    <row r="345" spans="2:8">
      <c r="B345" s="201">
        <v>1.0660000000000001E-2</v>
      </c>
      <c r="C345" s="202">
        <v>3</v>
      </c>
      <c r="D345" s="202" t="s">
        <v>26</v>
      </c>
      <c r="E345" s="315">
        <v>4.7</v>
      </c>
      <c r="F345" s="204">
        <v>0</v>
      </c>
      <c r="G345" s="204">
        <v>0</v>
      </c>
      <c r="H345" s="205">
        <v>42095</v>
      </c>
    </row>
    <row r="346" spans="2:8">
      <c r="B346" s="201">
        <v>1.205E-2</v>
      </c>
      <c r="C346" s="202">
        <v>3</v>
      </c>
      <c r="D346" s="202" t="s">
        <v>26</v>
      </c>
      <c r="E346" s="315">
        <v>6.1619999999999999</v>
      </c>
      <c r="F346" s="204">
        <v>0</v>
      </c>
      <c r="G346" s="204">
        <v>0</v>
      </c>
      <c r="H346" s="205">
        <v>42095</v>
      </c>
    </row>
    <row r="347" spans="2:8">
      <c r="B347" s="201">
        <v>1.4279999999999999E-2</v>
      </c>
      <c r="C347" s="202">
        <v>2</v>
      </c>
      <c r="D347" s="202" t="s">
        <v>27</v>
      </c>
      <c r="E347" s="315">
        <v>4.5890000000000004</v>
      </c>
      <c r="F347" s="204">
        <v>1</v>
      </c>
      <c r="G347" s="204">
        <v>0</v>
      </c>
      <c r="H347" s="205">
        <v>42095</v>
      </c>
    </row>
    <row r="348" spans="2:8">
      <c r="B348" s="201">
        <v>1.5730000000000001E-2</v>
      </c>
      <c r="C348" s="202">
        <v>2</v>
      </c>
      <c r="D348" s="202" t="s">
        <v>27</v>
      </c>
      <c r="E348" s="315">
        <v>5.2329999999999997</v>
      </c>
      <c r="F348" s="204">
        <v>1</v>
      </c>
      <c r="G348" s="204">
        <v>0</v>
      </c>
      <c r="H348" s="205">
        <v>42095</v>
      </c>
    </row>
    <row r="349" spans="2:8">
      <c r="B349" s="201">
        <v>1.7049999999999999E-2</v>
      </c>
      <c r="C349" s="202">
        <v>2</v>
      </c>
      <c r="D349" s="202" t="s">
        <v>27</v>
      </c>
      <c r="E349" s="315">
        <v>7.94</v>
      </c>
      <c r="F349" s="204">
        <v>1</v>
      </c>
      <c r="G349" s="204">
        <v>0</v>
      </c>
      <c r="H349" s="205">
        <v>42095</v>
      </c>
    </row>
    <row r="350" spans="2:8">
      <c r="B350" s="201">
        <v>9.8499999999999994E-3</v>
      </c>
      <c r="C350" s="202">
        <v>2</v>
      </c>
      <c r="D350" s="202" t="s">
        <v>28</v>
      </c>
      <c r="E350" s="315">
        <v>1.53</v>
      </c>
      <c r="F350" s="204">
        <v>1</v>
      </c>
      <c r="G350" s="204">
        <v>0</v>
      </c>
      <c r="H350" s="205">
        <v>42095</v>
      </c>
    </row>
    <row r="351" spans="2:8">
      <c r="B351" s="201">
        <v>1.4659999999999999E-2</v>
      </c>
      <c r="C351" s="202">
        <v>2</v>
      </c>
      <c r="D351" s="202" t="s">
        <v>28</v>
      </c>
      <c r="E351" s="315">
        <v>3.9315000000000002</v>
      </c>
      <c r="F351" s="204">
        <v>1</v>
      </c>
      <c r="G351" s="204">
        <v>0</v>
      </c>
      <c r="H351" s="205">
        <v>42095</v>
      </c>
    </row>
    <row r="352" spans="2:8">
      <c r="B352" s="201">
        <v>1.5529999999999999E-2</v>
      </c>
      <c r="C352" s="202">
        <v>2</v>
      </c>
      <c r="D352" s="202" t="s">
        <v>28</v>
      </c>
      <c r="E352" s="315">
        <v>4.8680000000000003</v>
      </c>
      <c r="F352" s="204">
        <v>1</v>
      </c>
      <c r="G352" s="204">
        <v>0</v>
      </c>
      <c r="H352" s="205">
        <v>42095</v>
      </c>
    </row>
    <row r="353" spans="2:8">
      <c r="B353" s="201">
        <v>1.9050000000000001E-2</v>
      </c>
      <c r="C353" s="202">
        <v>2</v>
      </c>
      <c r="D353" s="202" t="s">
        <v>28</v>
      </c>
      <c r="E353" s="315">
        <v>7.9340000000000002</v>
      </c>
      <c r="F353" s="204">
        <v>1</v>
      </c>
      <c r="G353" s="204">
        <v>0</v>
      </c>
      <c r="H353" s="205">
        <v>42095</v>
      </c>
    </row>
    <row r="354" spans="2:8">
      <c r="B354" s="201">
        <v>1.72E-2</v>
      </c>
      <c r="C354" s="202">
        <v>2</v>
      </c>
      <c r="D354" s="202" t="s">
        <v>29</v>
      </c>
      <c r="E354" s="315">
        <v>5.2</v>
      </c>
      <c r="F354" s="204">
        <v>0</v>
      </c>
      <c r="G354" s="204">
        <v>0</v>
      </c>
      <c r="H354" s="205">
        <v>42095</v>
      </c>
    </row>
    <row r="355" spans="2:8">
      <c r="B355" s="201">
        <v>1.651E-2</v>
      </c>
      <c r="C355" s="202">
        <v>2</v>
      </c>
      <c r="D355" s="202" t="s">
        <v>29</v>
      </c>
      <c r="E355" s="315">
        <v>6.1230000000000002</v>
      </c>
      <c r="F355" s="204">
        <v>0</v>
      </c>
      <c r="G355" s="204">
        <v>0</v>
      </c>
      <c r="H355" s="205">
        <v>42095</v>
      </c>
    </row>
    <row r="356" spans="2:8">
      <c r="B356" s="201">
        <v>1.2809999999999998E-2</v>
      </c>
      <c r="C356" s="202">
        <v>1</v>
      </c>
      <c r="D356" s="202" t="s">
        <v>30</v>
      </c>
      <c r="E356" s="315">
        <v>2.0350000000000001</v>
      </c>
      <c r="F356" s="204">
        <v>0</v>
      </c>
      <c r="G356" s="204">
        <v>0</v>
      </c>
      <c r="H356" s="205">
        <v>42095</v>
      </c>
    </row>
    <row r="357" spans="2:8">
      <c r="B357" s="201">
        <v>1.538E-2</v>
      </c>
      <c r="C357" s="202">
        <v>1</v>
      </c>
      <c r="D357" s="202" t="s">
        <v>30</v>
      </c>
      <c r="E357" s="315">
        <v>3.15</v>
      </c>
      <c r="F357" s="204">
        <v>0</v>
      </c>
      <c r="G357" s="204">
        <v>0</v>
      </c>
      <c r="H357" s="205">
        <v>42095</v>
      </c>
    </row>
    <row r="358" spans="2:8">
      <c r="B358" s="201">
        <v>1.47E-2</v>
      </c>
      <c r="C358" s="202">
        <v>1</v>
      </c>
      <c r="D358" s="202" t="s">
        <v>30</v>
      </c>
      <c r="E358" s="315">
        <v>4.12</v>
      </c>
      <c r="F358" s="204">
        <v>0</v>
      </c>
      <c r="G358" s="204">
        <v>0</v>
      </c>
      <c r="H358" s="205">
        <v>42095</v>
      </c>
    </row>
    <row r="359" spans="2:8">
      <c r="B359" s="201">
        <v>1.5960000000000002E-2</v>
      </c>
      <c r="C359" s="202">
        <v>1</v>
      </c>
      <c r="D359" s="202" t="s">
        <v>30</v>
      </c>
      <c r="E359" s="315">
        <v>5.16</v>
      </c>
      <c r="F359" s="204">
        <v>0</v>
      </c>
      <c r="G359" s="204">
        <v>0</v>
      </c>
      <c r="H359" s="205">
        <v>42095</v>
      </c>
    </row>
    <row r="360" spans="2:8">
      <c r="B360" s="201">
        <v>6.238636215276234E-3</v>
      </c>
      <c r="C360" s="202">
        <v>6</v>
      </c>
      <c r="D360" s="202" t="s">
        <v>31</v>
      </c>
      <c r="E360" s="316">
        <v>1.8794520547945206</v>
      </c>
      <c r="F360" s="204">
        <v>1</v>
      </c>
      <c r="G360" s="204">
        <v>0</v>
      </c>
      <c r="H360" s="205">
        <v>42095</v>
      </c>
    </row>
    <row r="361" spans="2:8">
      <c r="B361" s="201">
        <v>8.5034309714160979E-3</v>
      </c>
      <c r="C361" s="202">
        <v>6</v>
      </c>
      <c r="D361" s="202" t="s">
        <v>31</v>
      </c>
      <c r="E361" s="316">
        <v>3.6684931506849314</v>
      </c>
      <c r="F361" s="204">
        <v>1</v>
      </c>
      <c r="G361" s="204">
        <v>0</v>
      </c>
      <c r="H361" s="205">
        <v>42095</v>
      </c>
    </row>
    <row r="362" spans="2:8">
      <c r="B362" s="201">
        <v>9.2937202741012609E-3</v>
      </c>
      <c r="C362" s="202">
        <v>6</v>
      </c>
      <c r="D362" s="202" t="s">
        <v>31</v>
      </c>
      <c r="E362" s="316">
        <v>4.4356164383561643</v>
      </c>
      <c r="F362" s="204">
        <v>1</v>
      </c>
      <c r="G362" s="204">
        <v>0</v>
      </c>
      <c r="H362" s="205">
        <v>42095</v>
      </c>
    </row>
    <row r="363" spans="2:8">
      <c r="B363" s="201">
        <v>1.0005218482224708E-2</v>
      </c>
      <c r="C363" s="202">
        <v>6</v>
      </c>
      <c r="D363" s="202" t="s">
        <v>31</v>
      </c>
      <c r="E363" s="316">
        <v>4.6191780821917812</v>
      </c>
      <c r="F363" s="204">
        <v>1</v>
      </c>
      <c r="G363" s="204">
        <v>0</v>
      </c>
      <c r="H363" s="205">
        <v>42095</v>
      </c>
    </row>
    <row r="364" spans="2:8">
      <c r="B364" s="201">
        <v>1.0032077887157707E-2</v>
      </c>
      <c r="C364" s="202">
        <v>6</v>
      </c>
      <c r="D364" s="202" t="s">
        <v>31</v>
      </c>
      <c r="E364" s="316">
        <v>5.1972602739726028</v>
      </c>
      <c r="F364" s="204">
        <v>1</v>
      </c>
      <c r="G364" s="204">
        <v>0</v>
      </c>
      <c r="H364" s="205">
        <v>42095</v>
      </c>
    </row>
    <row r="365" spans="2:8">
      <c r="B365" s="201">
        <v>1.1807876734779172E-2</v>
      </c>
      <c r="C365" s="202">
        <v>6</v>
      </c>
      <c r="D365" s="202" t="s">
        <v>31</v>
      </c>
      <c r="E365" s="316">
        <v>7.9589041095890414</v>
      </c>
      <c r="F365" s="204">
        <v>1</v>
      </c>
      <c r="G365" s="204">
        <v>0</v>
      </c>
      <c r="H365" s="205">
        <v>42095</v>
      </c>
    </row>
    <row r="366" spans="2:8">
      <c r="B366" s="201">
        <v>1.225E-2</v>
      </c>
      <c r="C366" s="202">
        <v>3</v>
      </c>
      <c r="D366" s="202" t="s">
        <v>32</v>
      </c>
      <c r="E366" s="316">
        <v>4.57</v>
      </c>
      <c r="F366" s="204">
        <v>0</v>
      </c>
      <c r="G366" s="204">
        <v>0</v>
      </c>
      <c r="H366" s="205">
        <v>42095</v>
      </c>
    </row>
    <row r="367" spans="2:8">
      <c r="B367" s="201">
        <v>1.409E-2</v>
      </c>
      <c r="C367" s="202">
        <v>3</v>
      </c>
      <c r="D367" s="202" t="s">
        <v>32</v>
      </c>
      <c r="E367" s="316">
        <v>6.99</v>
      </c>
      <c r="F367" s="204">
        <v>0</v>
      </c>
      <c r="G367" s="204">
        <v>0</v>
      </c>
      <c r="H367" s="205">
        <v>42095</v>
      </c>
    </row>
    <row r="368" spans="2:8">
      <c r="B368" s="201">
        <v>9.1700000000000011E-3</v>
      </c>
      <c r="C368" s="202">
        <v>4</v>
      </c>
      <c r="D368" s="202" t="s">
        <v>33</v>
      </c>
      <c r="E368" s="316">
        <v>2.2799999999999998</v>
      </c>
      <c r="F368" s="204">
        <v>0</v>
      </c>
      <c r="G368" s="204">
        <v>0</v>
      </c>
      <c r="H368" s="205">
        <v>42095</v>
      </c>
    </row>
    <row r="369" spans="2:8">
      <c r="B369" s="201">
        <v>8.4508518038030351E-3</v>
      </c>
      <c r="C369" s="202">
        <v>4</v>
      </c>
      <c r="D369" s="202" t="s">
        <v>34</v>
      </c>
      <c r="E369" s="317">
        <v>2.5671232876712327</v>
      </c>
      <c r="F369" s="204">
        <v>0</v>
      </c>
      <c r="G369" s="204">
        <v>0</v>
      </c>
      <c r="H369" s="205">
        <v>42095</v>
      </c>
    </row>
    <row r="370" spans="2:8">
      <c r="B370" s="201">
        <v>1.0918834137594537E-2</v>
      </c>
      <c r="C370" s="202">
        <v>4</v>
      </c>
      <c r="D370" s="202" t="s">
        <v>34</v>
      </c>
      <c r="E370" s="317">
        <v>4.9068493150684933</v>
      </c>
      <c r="F370" s="204">
        <v>0</v>
      </c>
      <c r="G370" s="204">
        <v>0</v>
      </c>
      <c r="H370" s="205">
        <v>42095</v>
      </c>
    </row>
    <row r="371" spans="2:8">
      <c r="B371" s="201">
        <v>1.2687716786941463E-2</v>
      </c>
      <c r="C371" s="202">
        <v>4</v>
      </c>
      <c r="D371" s="202" t="s">
        <v>34</v>
      </c>
      <c r="E371" s="317">
        <v>6.9095890410958907</v>
      </c>
      <c r="F371" s="204">
        <v>0</v>
      </c>
      <c r="G371" s="204">
        <v>0</v>
      </c>
      <c r="H371" s="205">
        <v>42095</v>
      </c>
    </row>
    <row r="372" spans="2:8">
      <c r="B372" s="201">
        <v>1.0298838893247095E-2</v>
      </c>
      <c r="C372" s="202">
        <v>2</v>
      </c>
      <c r="D372" s="202" t="s">
        <v>36</v>
      </c>
      <c r="E372" s="318">
        <v>1.9589041095890412</v>
      </c>
      <c r="F372" s="204">
        <v>1</v>
      </c>
      <c r="G372" s="204">
        <v>0</v>
      </c>
      <c r="H372" s="205">
        <v>42095</v>
      </c>
    </row>
    <row r="373" spans="2:8">
      <c r="B373" s="201">
        <v>1.481425179095212E-2</v>
      </c>
      <c r="C373" s="202">
        <v>2</v>
      </c>
      <c r="D373" s="202" t="s">
        <v>35</v>
      </c>
      <c r="E373" s="318">
        <v>4.6849315068493151</v>
      </c>
      <c r="F373" s="204">
        <v>1</v>
      </c>
      <c r="G373" s="204">
        <v>0</v>
      </c>
      <c r="H373" s="205">
        <v>42095</v>
      </c>
    </row>
    <row r="374" spans="2:8">
      <c r="B374" s="201">
        <v>1.5909632031707744E-2</v>
      </c>
      <c r="C374" s="202">
        <v>2</v>
      </c>
      <c r="D374" s="202" t="s">
        <v>35</v>
      </c>
      <c r="E374" s="318">
        <v>6.515068493150685</v>
      </c>
      <c r="F374" s="204">
        <v>1</v>
      </c>
      <c r="G374" s="204">
        <v>0</v>
      </c>
      <c r="H374" s="205">
        <v>42095</v>
      </c>
    </row>
    <row r="375" spans="2:8">
      <c r="B375" s="201">
        <v>6.9953363096154283E-3</v>
      </c>
      <c r="C375" s="202">
        <v>3</v>
      </c>
      <c r="D375" s="202" t="s">
        <v>26</v>
      </c>
      <c r="E375" s="318">
        <v>1.712</v>
      </c>
      <c r="F375" s="204">
        <v>0</v>
      </c>
      <c r="G375" s="204">
        <v>0</v>
      </c>
      <c r="H375" s="205">
        <v>42064</v>
      </c>
    </row>
    <row r="376" spans="2:8">
      <c r="B376" s="201">
        <v>8.4938000139878952E-3</v>
      </c>
      <c r="C376" s="202">
        <v>3</v>
      </c>
      <c r="D376" s="202" t="s">
        <v>26</v>
      </c>
      <c r="E376" s="318">
        <v>2.63</v>
      </c>
      <c r="F376" s="204">
        <v>0</v>
      </c>
      <c r="G376" s="204">
        <v>0</v>
      </c>
      <c r="H376" s="205">
        <v>42064</v>
      </c>
    </row>
    <row r="377" spans="2:8">
      <c r="B377" s="201">
        <v>1.0705955125371218E-2</v>
      </c>
      <c r="C377" s="202">
        <v>3</v>
      </c>
      <c r="D377" s="202" t="s">
        <v>26</v>
      </c>
      <c r="E377" s="318">
        <v>4.79</v>
      </c>
      <c r="F377" s="204">
        <v>0</v>
      </c>
      <c r="G377" s="204">
        <v>0</v>
      </c>
      <c r="H377" s="205">
        <v>42064</v>
      </c>
    </row>
    <row r="378" spans="2:8">
      <c r="B378" s="201">
        <v>1.2144453333225613E-2</v>
      </c>
      <c r="C378" s="202">
        <v>3</v>
      </c>
      <c r="D378" s="202" t="s">
        <v>26</v>
      </c>
      <c r="E378" s="318">
        <v>6.25</v>
      </c>
      <c r="F378" s="204">
        <v>0</v>
      </c>
      <c r="G378" s="204">
        <v>0</v>
      </c>
      <c r="H378" s="205">
        <v>42064</v>
      </c>
    </row>
    <row r="379" spans="2:8">
      <c r="B379" s="201">
        <v>1.0120836168502017E-2</v>
      </c>
      <c r="C379" s="202">
        <v>2</v>
      </c>
      <c r="D379" s="202" t="s">
        <v>27</v>
      </c>
      <c r="E379" s="319">
        <v>1.5452054794520549</v>
      </c>
      <c r="F379" s="204">
        <v>1</v>
      </c>
      <c r="G379" s="204">
        <v>0</v>
      </c>
      <c r="H379" s="205">
        <v>42064</v>
      </c>
    </row>
    <row r="380" spans="2:8">
      <c r="B380" s="201">
        <v>1.4137967075921387E-2</v>
      </c>
      <c r="C380" s="202">
        <v>2</v>
      </c>
      <c r="D380" s="202" t="s">
        <v>27</v>
      </c>
      <c r="E380" s="319">
        <v>4.6739726027397257</v>
      </c>
      <c r="F380" s="204">
        <v>1</v>
      </c>
      <c r="G380" s="204">
        <v>0</v>
      </c>
      <c r="H380" s="205">
        <v>42064</v>
      </c>
    </row>
    <row r="381" spans="2:8">
      <c r="B381" s="201">
        <v>1.6055377716618954E-2</v>
      </c>
      <c r="C381" s="202">
        <v>2</v>
      </c>
      <c r="D381" s="202" t="s">
        <v>27</v>
      </c>
      <c r="E381" s="319">
        <v>5.3178082191780822</v>
      </c>
      <c r="F381" s="204">
        <v>1</v>
      </c>
      <c r="G381" s="204">
        <v>0</v>
      </c>
      <c r="H381" s="205">
        <v>42064</v>
      </c>
    </row>
    <row r="382" spans="2:8">
      <c r="B382" s="201">
        <v>1.6651096911887167E-2</v>
      </c>
      <c r="C382" s="202">
        <v>2</v>
      </c>
      <c r="D382" s="202" t="s">
        <v>27</v>
      </c>
      <c r="E382" s="319">
        <v>8.0246575342465754</v>
      </c>
      <c r="F382" s="204">
        <v>1</v>
      </c>
      <c r="G382" s="204">
        <v>0</v>
      </c>
      <c r="H382" s="205">
        <v>42064</v>
      </c>
    </row>
    <row r="383" spans="2:8">
      <c r="B383" s="201">
        <v>9.9289593163157368E-3</v>
      </c>
      <c r="C383" s="202">
        <v>2</v>
      </c>
      <c r="D383" s="202" t="s">
        <v>28</v>
      </c>
      <c r="E383" s="320">
        <v>1.6191780821917807</v>
      </c>
      <c r="F383" s="204">
        <v>1</v>
      </c>
      <c r="G383" s="204">
        <v>0</v>
      </c>
      <c r="H383" s="205">
        <v>42064</v>
      </c>
    </row>
    <row r="384" spans="2:8">
      <c r="B384" s="201">
        <v>1.4774639608542542E-2</v>
      </c>
      <c r="C384" s="202">
        <v>2</v>
      </c>
      <c r="D384" s="202" t="s">
        <v>28</v>
      </c>
      <c r="E384" s="320">
        <v>4.0164383561643833</v>
      </c>
      <c r="F384" s="204">
        <v>1</v>
      </c>
      <c r="G384" s="204">
        <v>0</v>
      </c>
      <c r="H384" s="205">
        <v>42064</v>
      </c>
    </row>
    <row r="385" spans="2:8">
      <c r="B385" s="201">
        <v>1.5740709565938579E-2</v>
      </c>
      <c r="C385" s="202">
        <v>2</v>
      </c>
      <c r="D385" s="202" t="s">
        <v>28</v>
      </c>
      <c r="E385" s="320">
        <v>4.9534246575342467</v>
      </c>
      <c r="F385" s="204">
        <v>1</v>
      </c>
      <c r="G385" s="204">
        <v>0</v>
      </c>
      <c r="H385" s="205">
        <v>42064</v>
      </c>
    </row>
    <row r="386" spans="2:8">
      <c r="B386" s="201">
        <v>1.9161269357180374E-2</v>
      </c>
      <c r="C386" s="202">
        <v>2</v>
      </c>
      <c r="D386" s="202" t="s">
        <v>28</v>
      </c>
      <c r="E386" s="320">
        <v>8.0191780821917806</v>
      </c>
      <c r="F386" s="204">
        <v>1</v>
      </c>
      <c r="G386" s="204">
        <v>0</v>
      </c>
      <c r="H386" s="205">
        <v>42064</v>
      </c>
    </row>
    <row r="387" spans="2:8">
      <c r="B387" s="201">
        <v>1.7151227080719568E-2</v>
      </c>
      <c r="C387" s="202">
        <v>2</v>
      </c>
      <c r="D387" s="202" t="s">
        <v>29</v>
      </c>
      <c r="E387" s="321">
        <v>5.2849315068493148</v>
      </c>
      <c r="F387" s="204">
        <v>0</v>
      </c>
      <c r="G387" s="204">
        <v>0</v>
      </c>
      <c r="H387" s="205">
        <v>42064</v>
      </c>
    </row>
    <row r="388" spans="2:8">
      <c r="B388" s="201">
        <v>1.6494617802631551E-2</v>
      </c>
      <c r="C388" s="202">
        <v>2</v>
      </c>
      <c r="D388" s="202" t="s">
        <v>29</v>
      </c>
      <c r="E388" s="321">
        <v>6.2109589041095887</v>
      </c>
      <c r="F388" s="204">
        <v>0</v>
      </c>
      <c r="G388" s="204">
        <v>0</v>
      </c>
      <c r="H388" s="205">
        <v>42064</v>
      </c>
    </row>
    <row r="389" spans="2:8">
      <c r="B389" s="201">
        <v>1.3036491619919021E-2</v>
      </c>
      <c r="C389" s="202">
        <v>1</v>
      </c>
      <c r="D389" s="202" t="s">
        <v>30</v>
      </c>
      <c r="E389" s="322">
        <v>2.1205479452054794</v>
      </c>
      <c r="F389" s="204">
        <v>0</v>
      </c>
      <c r="G389" s="204">
        <v>0</v>
      </c>
      <c r="H389" s="205">
        <v>42064</v>
      </c>
    </row>
    <row r="390" spans="2:8">
      <c r="B390" s="201">
        <v>1.5351138112753026E-2</v>
      </c>
      <c r="C390" s="202">
        <v>1</v>
      </c>
      <c r="D390" s="202" t="s">
        <v>30</v>
      </c>
      <c r="E390" s="322">
        <v>3.2328767123287672</v>
      </c>
      <c r="F390" s="204">
        <v>0</v>
      </c>
      <c r="G390" s="204">
        <v>0</v>
      </c>
      <c r="H390" s="205">
        <v>42064</v>
      </c>
    </row>
    <row r="391" spans="2:8">
      <c r="B391" s="201">
        <v>1.5370508010516329E-2</v>
      </c>
      <c r="C391" s="202">
        <v>1</v>
      </c>
      <c r="D391" s="202" t="s">
        <v>30</v>
      </c>
      <c r="E391" s="323">
        <v>5.2438356164383562</v>
      </c>
      <c r="F391" s="204">
        <v>0</v>
      </c>
      <c r="G391" s="204">
        <v>0</v>
      </c>
      <c r="H391" s="205">
        <v>42064</v>
      </c>
    </row>
    <row r="392" spans="2:8">
      <c r="B392" s="201">
        <v>6.2729100837449351E-3</v>
      </c>
      <c r="C392" s="202">
        <v>6</v>
      </c>
      <c r="D392" s="202" t="s">
        <v>31</v>
      </c>
      <c r="E392" s="324">
        <v>1.9643835616438357</v>
      </c>
      <c r="F392" s="204">
        <v>1</v>
      </c>
      <c r="G392" s="204">
        <v>0</v>
      </c>
      <c r="H392" s="205">
        <v>42064</v>
      </c>
    </row>
    <row r="393" spans="2:8">
      <c r="B393" s="201">
        <v>8.3920704882590961E-3</v>
      </c>
      <c r="C393" s="202">
        <v>6</v>
      </c>
      <c r="D393" s="202" t="s">
        <v>31</v>
      </c>
      <c r="E393" s="324">
        <v>3.7534246575342465</v>
      </c>
      <c r="F393" s="204">
        <v>1</v>
      </c>
      <c r="G393" s="204">
        <v>0</v>
      </c>
      <c r="H393" s="205">
        <v>42064</v>
      </c>
    </row>
    <row r="394" spans="2:8">
      <c r="B394" s="201">
        <v>9.2401037827952968E-3</v>
      </c>
      <c r="C394" s="202">
        <v>6</v>
      </c>
      <c r="D394" s="202" t="s">
        <v>31</v>
      </c>
      <c r="E394" s="324">
        <v>4.5205479452054798</v>
      </c>
      <c r="F394" s="204">
        <v>1</v>
      </c>
      <c r="G394" s="204">
        <v>0</v>
      </c>
      <c r="H394" s="205">
        <v>42064</v>
      </c>
    </row>
    <row r="395" spans="2:8">
      <c r="B395" s="201">
        <v>1.0027709334674513E-2</v>
      </c>
      <c r="C395" s="202">
        <v>6</v>
      </c>
      <c r="D395" s="202" t="s">
        <v>31</v>
      </c>
      <c r="E395" s="324">
        <v>4.7041095890410958</v>
      </c>
      <c r="F395" s="204">
        <v>1</v>
      </c>
      <c r="G395" s="204">
        <v>0</v>
      </c>
      <c r="H395" s="205">
        <v>42064</v>
      </c>
    </row>
    <row r="396" spans="2:8">
      <c r="B396" s="201">
        <v>9.9902314907761962E-3</v>
      </c>
      <c r="C396" s="202">
        <v>6</v>
      </c>
      <c r="D396" s="202" t="s">
        <v>31</v>
      </c>
      <c r="E396" s="324">
        <v>5.2821917808219174</v>
      </c>
      <c r="F396" s="204">
        <v>1</v>
      </c>
      <c r="G396" s="204">
        <v>0</v>
      </c>
      <c r="H396" s="205">
        <v>42064</v>
      </c>
    </row>
    <row r="397" spans="2:8">
      <c r="B397" s="201">
        <v>1.1917013366518745E-2</v>
      </c>
      <c r="C397" s="202">
        <v>6</v>
      </c>
      <c r="D397" s="202" t="s">
        <v>31</v>
      </c>
      <c r="E397" s="324">
        <v>8.043835616438356</v>
      </c>
      <c r="F397" s="204">
        <v>1</v>
      </c>
      <c r="G397" s="204">
        <v>0</v>
      </c>
      <c r="H397" s="205">
        <v>42064</v>
      </c>
    </row>
    <row r="398" spans="2:8">
      <c r="B398" s="201">
        <v>1.3129186667241137E-2</v>
      </c>
      <c r="C398" s="202">
        <v>3</v>
      </c>
      <c r="D398" s="202" t="s">
        <v>32</v>
      </c>
      <c r="E398" s="325">
        <v>4.6547945205479451</v>
      </c>
      <c r="F398" s="204">
        <v>0</v>
      </c>
      <c r="G398" s="204">
        <v>0</v>
      </c>
      <c r="H398" s="205">
        <v>42064</v>
      </c>
    </row>
    <row r="399" spans="2:8">
      <c r="B399" s="201">
        <v>9.1219080653441535E-3</v>
      </c>
      <c r="C399" s="202">
        <v>4</v>
      </c>
      <c r="D399" s="202" t="s">
        <v>33</v>
      </c>
      <c r="E399" s="326">
        <v>2.3643835616438356</v>
      </c>
      <c r="F399" s="204">
        <v>0</v>
      </c>
      <c r="G399" s="204">
        <v>0</v>
      </c>
      <c r="H399" s="205">
        <v>42064</v>
      </c>
    </row>
    <row r="400" spans="2:8">
      <c r="B400" s="201">
        <v>8.1892477936842453E-3</v>
      </c>
      <c r="C400" s="202">
        <v>4</v>
      </c>
      <c r="D400" s="202" t="s">
        <v>34</v>
      </c>
      <c r="E400" s="327">
        <v>2.6520547945205482</v>
      </c>
      <c r="F400" s="204">
        <v>0</v>
      </c>
      <c r="G400" s="204">
        <v>0</v>
      </c>
      <c r="H400" s="205">
        <v>42064</v>
      </c>
    </row>
    <row r="401" spans="2:8">
      <c r="B401" s="201">
        <v>1.0947760643825421E-2</v>
      </c>
      <c r="C401" s="202">
        <v>4</v>
      </c>
      <c r="D401" s="202" t="s">
        <v>34</v>
      </c>
      <c r="E401" s="327">
        <v>4.9917808219178079</v>
      </c>
      <c r="F401" s="204">
        <v>0</v>
      </c>
      <c r="G401" s="204">
        <v>0</v>
      </c>
      <c r="H401" s="205">
        <v>42064</v>
      </c>
    </row>
    <row r="402" spans="2:8">
      <c r="B402" s="201">
        <v>1.2770432173067631E-2</v>
      </c>
      <c r="C402" s="202">
        <v>4</v>
      </c>
      <c r="D402" s="202" t="s">
        <v>34</v>
      </c>
      <c r="E402" s="327">
        <v>6.9945205479452053</v>
      </c>
      <c r="F402" s="204">
        <v>0</v>
      </c>
      <c r="G402" s="204">
        <v>0</v>
      </c>
      <c r="H402" s="205">
        <v>42064</v>
      </c>
    </row>
    <row r="403" spans="2:8">
      <c r="B403" s="201">
        <v>1.0475979182712536E-2</v>
      </c>
      <c r="C403" s="202">
        <v>2</v>
      </c>
      <c r="D403" s="202" t="s">
        <v>36</v>
      </c>
      <c r="E403" s="328">
        <v>2.043835616438356</v>
      </c>
      <c r="F403" s="204">
        <v>0</v>
      </c>
      <c r="G403" s="204">
        <v>0</v>
      </c>
      <c r="H403" s="205">
        <v>42064</v>
      </c>
    </row>
    <row r="404" spans="2:8">
      <c r="B404" s="201">
        <v>1.4864635258796235E-2</v>
      </c>
      <c r="C404" s="202">
        <v>2</v>
      </c>
      <c r="D404" s="202" t="s">
        <v>35</v>
      </c>
      <c r="E404" s="328">
        <v>4.7698630136986298</v>
      </c>
      <c r="F404" s="204">
        <v>0</v>
      </c>
      <c r="G404" s="204">
        <v>0</v>
      </c>
      <c r="H404" s="205">
        <v>42064</v>
      </c>
    </row>
    <row r="405" spans="2:8">
      <c r="B405" s="201">
        <v>1.5893201757864687E-2</v>
      </c>
      <c r="C405" s="202">
        <v>2</v>
      </c>
      <c r="D405" s="202" t="s">
        <v>35</v>
      </c>
      <c r="E405" s="328">
        <v>6.6</v>
      </c>
      <c r="F405" s="204">
        <v>0</v>
      </c>
      <c r="G405" s="204">
        <v>0</v>
      </c>
      <c r="H405" s="205">
        <v>42064</v>
      </c>
    </row>
    <row r="406" spans="2:8">
      <c r="B406" s="201">
        <v>7.4900000000000001E-3</v>
      </c>
      <c r="C406" s="202">
        <v>3</v>
      </c>
      <c r="D406" s="202" t="s">
        <v>26</v>
      </c>
      <c r="E406" s="328">
        <v>1.6080000000000001</v>
      </c>
      <c r="F406" s="204">
        <v>0</v>
      </c>
      <c r="G406" s="204">
        <v>0</v>
      </c>
      <c r="H406" s="205">
        <v>42005</v>
      </c>
    </row>
    <row r="407" spans="2:8">
      <c r="B407" s="201">
        <v>7.4943236619413765E-3</v>
      </c>
      <c r="C407" s="202">
        <v>3</v>
      </c>
      <c r="D407" s="202" t="s">
        <v>26</v>
      </c>
      <c r="E407" s="329">
        <v>1.8739726027397261</v>
      </c>
      <c r="F407" s="204">
        <v>0</v>
      </c>
      <c r="G407" s="204">
        <v>0</v>
      </c>
      <c r="H407" s="205">
        <v>42005</v>
      </c>
    </row>
    <row r="408" spans="2:8">
      <c r="B408" s="201">
        <v>8.1360055946226983E-3</v>
      </c>
      <c r="C408" s="202">
        <v>3</v>
      </c>
      <c r="D408" s="202" t="s">
        <v>26</v>
      </c>
      <c r="E408" s="329">
        <v>2.7945205479452055</v>
      </c>
      <c r="F408" s="204">
        <v>0</v>
      </c>
      <c r="G408" s="204">
        <v>0</v>
      </c>
      <c r="H408" s="205">
        <v>42005</v>
      </c>
    </row>
    <row r="409" spans="2:8">
      <c r="B409" s="201">
        <v>1.0479263904848782E-2</v>
      </c>
      <c r="C409" s="202">
        <v>3</v>
      </c>
      <c r="D409" s="202" t="s">
        <v>26</v>
      </c>
      <c r="E409" s="329">
        <v>4.9506849315068493</v>
      </c>
      <c r="F409" s="204">
        <v>0</v>
      </c>
      <c r="G409" s="204">
        <v>0</v>
      </c>
      <c r="H409" s="205">
        <v>42005</v>
      </c>
    </row>
    <row r="410" spans="2:8">
      <c r="B410" s="201">
        <v>1.1972018378306148E-2</v>
      </c>
      <c r="C410" s="202">
        <v>3</v>
      </c>
      <c r="D410" s="202" t="s">
        <v>26</v>
      </c>
      <c r="E410" s="329">
        <v>6.4082191780821915</v>
      </c>
      <c r="F410" s="204">
        <v>0</v>
      </c>
      <c r="G410" s="204">
        <v>0</v>
      </c>
      <c r="H410" s="205">
        <v>42005</v>
      </c>
    </row>
    <row r="411" spans="2:8">
      <c r="B411" s="201">
        <v>1.0726762802245436E-2</v>
      </c>
      <c r="C411" s="202">
        <v>2</v>
      </c>
      <c r="D411" s="202" t="s">
        <v>27</v>
      </c>
      <c r="E411" s="330">
        <v>1.7068493150684931</v>
      </c>
      <c r="F411" s="204">
        <v>1</v>
      </c>
      <c r="G411" s="204">
        <v>0</v>
      </c>
      <c r="H411" s="205">
        <v>42005</v>
      </c>
    </row>
    <row r="412" spans="2:8">
      <c r="B412" s="201">
        <v>1.4535207301172502E-2</v>
      </c>
      <c r="C412" s="202">
        <v>2</v>
      </c>
      <c r="D412" s="202" t="s">
        <v>27</v>
      </c>
      <c r="E412" s="330">
        <v>4.8356164383561646</v>
      </c>
      <c r="F412" s="204">
        <v>1</v>
      </c>
      <c r="G412" s="204">
        <v>0</v>
      </c>
      <c r="H412" s="205">
        <v>42005</v>
      </c>
    </row>
    <row r="413" spans="2:8">
      <c r="B413" s="201">
        <v>1.5860103590361604E-2</v>
      </c>
      <c r="C413" s="202">
        <v>2</v>
      </c>
      <c r="D413" s="202" t="s">
        <v>27</v>
      </c>
      <c r="E413" s="330">
        <v>5.4794520547945202</v>
      </c>
      <c r="F413" s="204">
        <v>1</v>
      </c>
      <c r="G413" s="204">
        <v>0</v>
      </c>
      <c r="H413" s="205">
        <v>42005</v>
      </c>
    </row>
    <row r="414" spans="2:8">
      <c r="B414" s="201">
        <v>1.6537699281727897E-2</v>
      </c>
      <c r="C414" s="202">
        <v>2</v>
      </c>
      <c r="D414" s="202" t="s">
        <v>27</v>
      </c>
      <c r="E414" s="330">
        <v>8.1863013698630134</v>
      </c>
      <c r="F414" s="204">
        <v>1</v>
      </c>
      <c r="G414" s="204">
        <v>0</v>
      </c>
      <c r="H414" s="205">
        <v>42005</v>
      </c>
    </row>
    <row r="415" spans="2:8">
      <c r="B415" s="201">
        <v>1.0308505798047693E-2</v>
      </c>
      <c r="C415" s="202">
        <v>2</v>
      </c>
      <c r="D415" s="202" t="s">
        <v>28</v>
      </c>
      <c r="E415" s="331">
        <v>1.7808219178082192</v>
      </c>
      <c r="F415" s="204">
        <v>1</v>
      </c>
      <c r="G415" s="204">
        <v>0</v>
      </c>
      <c r="H415" s="205">
        <v>42005</v>
      </c>
    </row>
    <row r="416" spans="2:8">
      <c r="B416" s="201">
        <v>1.4751571108579286E-2</v>
      </c>
      <c r="C416" s="202">
        <v>2</v>
      </c>
      <c r="D416" s="202" t="s">
        <v>28</v>
      </c>
      <c r="E416" s="331">
        <v>4.1780821917808222</v>
      </c>
      <c r="F416" s="204">
        <v>1</v>
      </c>
      <c r="G416" s="204">
        <v>0</v>
      </c>
      <c r="H416" s="205">
        <v>42005</v>
      </c>
    </row>
    <row r="417" spans="2:8">
      <c r="B417" s="201">
        <v>1.5779476726427343E-2</v>
      </c>
      <c r="C417" s="202">
        <v>2</v>
      </c>
      <c r="D417" s="202" t="s">
        <v>28</v>
      </c>
      <c r="E417" s="331">
        <v>5.1150684931506847</v>
      </c>
      <c r="F417" s="204">
        <v>1</v>
      </c>
      <c r="G417" s="204">
        <v>0</v>
      </c>
      <c r="H417" s="205">
        <v>42005</v>
      </c>
    </row>
    <row r="418" spans="2:8">
      <c r="B418" s="201">
        <v>1.898127295200687E-2</v>
      </c>
      <c r="C418" s="202">
        <v>2</v>
      </c>
      <c r="D418" s="202" t="s">
        <v>28</v>
      </c>
      <c r="E418" s="331">
        <v>8.1808219178082187</v>
      </c>
      <c r="F418" s="204">
        <v>1</v>
      </c>
      <c r="G418" s="204">
        <v>0</v>
      </c>
      <c r="H418" s="205">
        <v>42005</v>
      </c>
    </row>
    <row r="419" spans="2:8">
      <c r="B419" s="201">
        <v>1.6546936768176548E-2</v>
      </c>
      <c r="C419" s="202">
        <v>2</v>
      </c>
      <c r="D419" s="202" t="s">
        <v>29</v>
      </c>
      <c r="E419" s="332">
        <v>5.4465753424657537</v>
      </c>
      <c r="F419" s="204">
        <v>0</v>
      </c>
      <c r="G419" s="204">
        <v>0</v>
      </c>
      <c r="H419" s="205">
        <v>42005</v>
      </c>
    </row>
    <row r="420" spans="2:8">
      <c r="B420" s="201">
        <v>1.6197866234523798E-2</v>
      </c>
      <c r="C420" s="202">
        <v>2</v>
      </c>
      <c r="D420" s="202" t="s">
        <v>29</v>
      </c>
      <c r="E420" s="332">
        <v>6.3726027397260276</v>
      </c>
      <c r="F420" s="204">
        <v>0</v>
      </c>
      <c r="G420" s="204">
        <v>0</v>
      </c>
      <c r="H420" s="205">
        <v>42005</v>
      </c>
    </row>
    <row r="421" spans="2:8">
      <c r="B421" s="201">
        <v>1.3543419536659282E-2</v>
      </c>
      <c r="C421" s="202">
        <v>1</v>
      </c>
      <c r="D421" s="202" t="s">
        <v>30</v>
      </c>
      <c r="E421" s="333">
        <v>2.2821917808219179</v>
      </c>
      <c r="F421" s="204">
        <v>0</v>
      </c>
      <c r="G421" s="204">
        <v>0</v>
      </c>
      <c r="H421" s="205">
        <v>42005</v>
      </c>
    </row>
    <row r="422" spans="2:8">
      <c r="B422" s="201">
        <v>1.5395697069701737E-2</v>
      </c>
      <c r="C422" s="202">
        <v>1</v>
      </c>
      <c r="D422" s="202" t="s">
        <v>30</v>
      </c>
      <c r="E422" s="333">
        <v>3.3945205479452056</v>
      </c>
      <c r="F422" s="204">
        <v>0</v>
      </c>
      <c r="G422" s="204">
        <v>0</v>
      </c>
      <c r="H422" s="205">
        <v>42005</v>
      </c>
    </row>
    <row r="423" spans="2:8">
      <c r="B423" s="201">
        <v>1.5253180533004743E-2</v>
      </c>
      <c r="C423" s="202">
        <v>1</v>
      </c>
      <c r="D423" s="202" t="s">
        <v>30</v>
      </c>
      <c r="E423" s="334">
        <v>5.4054794520547942</v>
      </c>
      <c r="F423" s="204">
        <v>0</v>
      </c>
      <c r="G423" s="204">
        <v>0</v>
      </c>
      <c r="H423" s="205">
        <v>42005</v>
      </c>
    </row>
    <row r="424" spans="2:8">
      <c r="B424" s="201">
        <v>6.2947562582197957E-3</v>
      </c>
      <c r="C424" s="202">
        <v>6</v>
      </c>
      <c r="D424" s="202" t="s">
        <v>31</v>
      </c>
      <c r="E424" s="335">
        <v>2.1260273972602741</v>
      </c>
      <c r="F424" s="204">
        <v>1</v>
      </c>
      <c r="G424" s="204">
        <v>0</v>
      </c>
      <c r="H424" s="205">
        <v>42005</v>
      </c>
    </row>
    <row r="425" spans="2:8">
      <c r="B425" s="201">
        <v>7.9749081036629473E-3</v>
      </c>
      <c r="C425" s="202">
        <v>6</v>
      </c>
      <c r="D425" s="202" t="s">
        <v>31</v>
      </c>
      <c r="E425" s="335">
        <v>3.9150684931506849</v>
      </c>
      <c r="F425" s="204">
        <v>1</v>
      </c>
      <c r="G425" s="204">
        <v>0</v>
      </c>
      <c r="H425" s="205">
        <v>42005</v>
      </c>
    </row>
    <row r="426" spans="2:8">
      <c r="B426" s="201">
        <v>9.1032509887309116E-3</v>
      </c>
      <c r="C426" s="202">
        <v>6</v>
      </c>
      <c r="D426" s="202" t="s">
        <v>31</v>
      </c>
      <c r="E426" s="335">
        <v>4.6821917808219178</v>
      </c>
      <c r="F426" s="204">
        <v>1</v>
      </c>
      <c r="G426" s="204">
        <v>0</v>
      </c>
      <c r="H426" s="205">
        <v>42005</v>
      </c>
    </row>
    <row r="427" spans="2:8">
      <c r="B427" s="201">
        <v>9.6179722176681966E-3</v>
      </c>
      <c r="C427" s="202">
        <v>6</v>
      </c>
      <c r="D427" s="202" t="s">
        <v>31</v>
      </c>
      <c r="E427" s="335">
        <v>4.8657534246575347</v>
      </c>
      <c r="F427" s="204">
        <v>1</v>
      </c>
      <c r="G427" s="204">
        <v>0</v>
      </c>
      <c r="H427" s="205">
        <v>42005</v>
      </c>
    </row>
    <row r="428" spans="2:8">
      <c r="B428" s="201">
        <v>9.6276693205936976E-3</v>
      </c>
      <c r="C428" s="202">
        <v>6</v>
      </c>
      <c r="D428" s="202" t="s">
        <v>31</v>
      </c>
      <c r="E428" s="335">
        <v>5.4438356164383563</v>
      </c>
      <c r="F428" s="204">
        <v>1</v>
      </c>
      <c r="G428" s="204">
        <v>0</v>
      </c>
      <c r="H428" s="205">
        <v>42005</v>
      </c>
    </row>
    <row r="429" spans="2:8">
      <c r="B429" s="201">
        <v>1.1554763163727919E-2</v>
      </c>
      <c r="C429" s="202">
        <v>6</v>
      </c>
      <c r="D429" s="202" t="s">
        <v>31</v>
      </c>
      <c r="E429" s="335">
        <v>8.205479452054794</v>
      </c>
      <c r="F429" s="204">
        <v>1</v>
      </c>
      <c r="G429" s="204">
        <v>0</v>
      </c>
      <c r="H429" s="205">
        <v>42005</v>
      </c>
    </row>
    <row r="430" spans="2:8">
      <c r="B430" s="201">
        <v>1.267468686643277E-2</v>
      </c>
      <c r="C430" s="202">
        <v>3</v>
      </c>
      <c r="D430" s="202" t="s">
        <v>32</v>
      </c>
      <c r="E430" s="335">
        <v>4.82</v>
      </c>
      <c r="F430" s="204">
        <v>0</v>
      </c>
      <c r="G430" s="204">
        <v>0</v>
      </c>
      <c r="H430" s="205">
        <v>42005</v>
      </c>
    </row>
    <row r="431" spans="2:8">
      <c r="B431" s="201">
        <v>9.4299999999999991E-3</v>
      </c>
      <c r="C431" s="202">
        <v>4</v>
      </c>
      <c r="D431" s="202" t="s">
        <v>33</v>
      </c>
      <c r="E431" s="335">
        <v>2.5299999999999998</v>
      </c>
      <c r="F431" s="204">
        <v>0</v>
      </c>
      <c r="G431" s="204">
        <v>0</v>
      </c>
      <c r="H431" s="205">
        <v>42005</v>
      </c>
    </row>
    <row r="432" spans="2:8">
      <c r="B432" s="201">
        <v>7.7257530127143124E-3</v>
      </c>
      <c r="C432" s="202">
        <v>4</v>
      </c>
      <c r="D432" s="202" t="s">
        <v>34</v>
      </c>
      <c r="E432" s="336">
        <v>2.8136986301369862</v>
      </c>
      <c r="F432" s="204">
        <v>0</v>
      </c>
      <c r="G432" s="204">
        <v>0</v>
      </c>
      <c r="H432" s="205">
        <v>42005</v>
      </c>
    </row>
    <row r="433" spans="2:8">
      <c r="B433" s="201">
        <v>1.056662988638293E-2</v>
      </c>
      <c r="C433" s="202">
        <v>4</v>
      </c>
      <c r="D433" s="202" t="s">
        <v>34</v>
      </c>
      <c r="E433" s="336">
        <v>5.1534246575342468</v>
      </c>
      <c r="F433" s="204">
        <v>0</v>
      </c>
      <c r="G433" s="204">
        <v>0</v>
      </c>
      <c r="H433" s="205">
        <v>42005</v>
      </c>
    </row>
    <row r="434" spans="2:8">
      <c r="B434" s="201">
        <v>1.2643042910829865E-2</v>
      </c>
      <c r="C434" s="202">
        <v>4</v>
      </c>
      <c r="D434" s="202" t="s">
        <v>34</v>
      </c>
      <c r="E434" s="336">
        <v>7.1561643835616442</v>
      </c>
      <c r="F434" s="204">
        <v>0</v>
      </c>
      <c r="G434" s="204">
        <v>0</v>
      </c>
      <c r="H434" s="205">
        <v>42005</v>
      </c>
    </row>
    <row r="435" spans="2:8">
      <c r="B435" s="201">
        <v>1.0607827555959699E-2</v>
      </c>
      <c r="C435" s="202">
        <v>2</v>
      </c>
      <c r="D435" s="202" t="s">
        <v>36</v>
      </c>
      <c r="E435" s="337">
        <v>2.2054794520547945</v>
      </c>
      <c r="F435" s="204">
        <v>1</v>
      </c>
      <c r="G435" s="204">
        <v>0</v>
      </c>
      <c r="H435" s="205">
        <v>42005</v>
      </c>
    </row>
    <row r="436" spans="2:8">
      <c r="B436" s="201">
        <v>1.4424753137966271E-2</v>
      </c>
      <c r="C436" s="202">
        <v>2</v>
      </c>
      <c r="D436" s="202" t="s">
        <v>35</v>
      </c>
      <c r="E436" s="337">
        <v>4.9315068493150687</v>
      </c>
      <c r="F436" s="204">
        <v>1</v>
      </c>
      <c r="G436" s="204">
        <v>0</v>
      </c>
      <c r="H436" s="205">
        <v>42005</v>
      </c>
    </row>
    <row r="437" spans="2:8">
      <c r="B437" s="201">
        <v>1.588606020186396E-2</v>
      </c>
      <c r="C437" s="202">
        <v>2</v>
      </c>
      <c r="D437" s="202" t="s">
        <v>35</v>
      </c>
      <c r="E437" s="337">
        <v>6.7616438356164386</v>
      </c>
      <c r="F437" s="204">
        <v>1</v>
      </c>
      <c r="G437" s="204">
        <v>0</v>
      </c>
      <c r="H437" s="205">
        <v>42005</v>
      </c>
    </row>
    <row r="438" spans="2:8">
      <c r="B438" s="201">
        <v>6.7187471921269018E-3</v>
      </c>
      <c r="C438" s="202">
        <v>3</v>
      </c>
      <c r="D438" s="202" t="s">
        <v>26</v>
      </c>
      <c r="E438" s="338">
        <v>1.6931506849315068</v>
      </c>
      <c r="F438" s="204">
        <v>0</v>
      </c>
      <c r="G438" s="204">
        <v>0</v>
      </c>
      <c r="H438" s="205">
        <v>41974</v>
      </c>
    </row>
    <row r="439" spans="2:8">
      <c r="B439" s="201">
        <v>7.5644152211409932E-3</v>
      </c>
      <c r="C439" s="202">
        <v>3</v>
      </c>
      <c r="D439" s="202" t="s">
        <v>26</v>
      </c>
      <c r="E439" s="339">
        <v>1.9589041095890412</v>
      </c>
      <c r="F439" s="204">
        <v>0</v>
      </c>
      <c r="G439" s="204">
        <v>0</v>
      </c>
      <c r="H439" s="205">
        <v>41974</v>
      </c>
    </row>
    <row r="440" spans="2:8">
      <c r="B440" s="201">
        <v>8.1258142181641121E-3</v>
      </c>
      <c r="C440" s="202">
        <v>3</v>
      </c>
      <c r="D440" s="202" t="s">
        <v>26</v>
      </c>
      <c r="E440" s="339">
        <v>2.8794520547945206</v>
      </c>
      <c r="F440" s="204">
        <v>0</v>
      </c>
      <c r="G440" s="204">
        <v>0</v>
      </c>
      <c r="H440" s="205">
        <v>41974</v>
      </c>
    </row>
    <row r="441" spans="2:8">
      <c r="B441" s="201">
        <v>1.0095775286268885E-2</v>
      </c>
      <c r="C441" s="202">
        <v>3</v>
      </c>
      <c r="D441" s="202" t="s">
        <v>26</v>
      </c>
      <c r="E441" s="339">
        <v>5.0356164383561648</v>
      </c>
      <c r="F441" s="204">
        <v>0</v>
      </c>
      <c r="G441" s="204">
        <v>0</v>
      </c>
      <c r="H441" s="205">
        <v>41974</v>
      </c>
    </row>
    <row r="442" spans="2:8">
      <c r="B442" s="201">
        <v>1.1486096333426805E-2</v>
      </c>
      <c r="C442" s="202">
        <v>3</v>
      </c>
      <c r="D442" s="202" t="s">
        <v>26</v>
      </c>
      <c r="E442" s="339">
        <v>6.493150684931507</v>
      </c>
      <c r="F442" s="204">
        <v>0</v>
      </c>
      <c r="G442" s="204">
        <v>0</v>
      </c>
      <c r="H442" s="205">
        <v>41974</v>
      </c>
    </row>
    <row r="443" spans="2:8">
      <c r="B443" s="201">
        <v>1.0975033165111508E-2</v>
      </c>
      <c r="C443" s="202">
        <v>2</v>
      </c>
      <c r="D443" s="202" t="s">
        <v>27</v>
      </c>
      <c r="E443" s="340">
        <v>1.7917808219178082</v>
      </c>
      <c r="F443" s="204">
        <v>1</v>
      </c>
      <c r="G443" s="204">
        <v>0</v>
      </c>
      <c r="H443" s="205">
        <v>41974</v>
      </c>
    </row>
    <row r="444" spans="2:8">
      <c r="B444" s="201">
        <v>1.5210779437323683E-2</v>
      </c>
      <c r="C444" s="202">
        <v>2</v>
      </c>
      <c r="D444" s="202" t="s">
        <v>27</v>
      </c>
      <c r="E444" s="340">
        <v>4.9205479452054792</v>
      </c>
      <c r="F444" s="204">
        <v>1</v>
      </c>
      <c r="G444" s="204">
        <v>0</v>
      </c>
      <c r="H444" s="205">
        <v>41974</v>
      </c>
    </row>
    <row r="445" spans="2:8">
      <c r="B445" s="201">
        <v>1.5300286959860767E-2</v>
      </c>
      <c r="C445" s="202">
        <v>2</v>
      </c>
      <c r="D445" s="202" t="s">
        <v>27</v>
      </c>
      <c r="E445" s="340">
        <v>5.5643835616438357</v>
      </c>
      <c r="F445" s="204">
        <v>1</v>
      </c>
      <c r="G445" s="204">
        <v>0</v>
      </c>
      <c r="H445" s="205">
        <v>41974</v>
      </c>
    </row>
    <row r="446" spans="2:8">
      <c r="B446" s="201">
        <v>1.6225714564117772E-2</v>
      </c>
      <c r="C446" s="202">
        <v>2</v>
      </c>
      <c r="D446" s="202" t="s">
        <v>27</v>
      </c>
      <c r="E446" s="340">
        <v>8.2712328767123289</v>
      </c>
      <c r="F446" s="204">
        <v>1</v>
      </c>
      <c r="G446" s="204">
        <v>0</v>
      </c>
      <c r="H446" s="205">
        <v>41974</v>
      </c>
    </row>
    <row r="447" spans="2:8">
      <c r="B447" s="201">
        <v>1.0501690679849945E-2</v>
      </c>
      <c r="C447" s="202">
        <v>2</v>
      </c>
      <c r="D447" s="202" t="s">
        <v>28</v>
      </c>
      <c r="E447" s="341">
        <v>1.8657534246575342</v>
      </c>
      <c r="F447" s="204">
        <v>1</v>
      </c>
      <c r="G447" s="204">
        <v>0</v>
      </c>
      <c r="H447" s="205">
        <v>41974</v>
      </c>
    </row>
    <row r="448" spans="2:8">
      <c r="B448" s="201">
        <v>1.4465671115112648E-2</v>
      </c>
      <c r="C448" s="202">
        <v>2</v>
      </c>
      <c r="D448" s="202" t="s">
        <v>28</v>
      </c>
      <c r="E448" s="341">
        <v>4.2630136986301368</v>
      </c>
      <c r="F448" s="204">
        <v>1</v>
      </c>
      <c r="G448" s="204">
        <v>0</v>
      </c>
      <c r="H448" s="205">
        <v>41974</v>
      </c>
    </row>
    <row r="449" spans="2:8">
      <c r="B449" s="201">
        <v>1.5294522461904882E-2</v>
      </c>
      <c r="C449" s="202">
        <v>2</v>
      </c>
      <c r="D449" s="202" t="s">
        <v>28</v>
      </c>
      <c r="E449" s="341">
        <v>5.2</v>
      </c>
      <c r="F449" s="204">
        <v>1</v>
      </c>
      <c r="G449" s="204">
        <v>0</v>
      </c>
      <c r="H449" s="205">
        <v>41974</v>
      </c>
    </row>
    <row r="450" spans="2:8">
      <c r="B450" s="201">
        <v>1.8557443912821478E-2</v>
      </c>
      <c r="C450" s="202">
        <v>2</v>
      </c>
      <c r="D450" s="202" t="s">
        <v>28</v>
      </c>
      <c r="E450" s="341">
        <v>8.2657534246575342</v>
      </c>
      <c r="F450" s="204">
        <v>1</v>
      </c>
      <c r="G450" s="204">
        <v>0</v>
      </c>
      <c r="H450" s="205">
        <v>41974</v>
      </c>
    </row>
    <row r="451" spans="2:8">
      <c r="B451" s="201">
        <v>1.5596183022493661E-2</v>
      </c>
      <c r="C451" s="202">
        <v>2</v>
      </c>
      <c r="D451" s="202" t="s">
        <v>29</v>
      </c>
      <c r="E451" s="342">
        <v>5.5315068493150683</v>
      </c>
      <c r="F451" s="204">
        <v>0</v>
      </c>
      <c r="G451" s="204">
        <v>0</v>
      </c>
      <c r="H451" s="205">
        <v>41974</v>
      </c>
    </row>
    <row r="452" spans="2:8">
      <c r="B452" s="201">
        <v>1.5635237284999968E-2</v>
      </c>
      <c r="C452" s="202">
        <v>2</v>
      </c>
      <c r="D452" s="202" t="s">
        <v>29</v>
      </c>
      <c r="E452" s="342">
        <v>6.4575342465753423</v>
      </c>
      <c r="F452" s="204">
        <v>0</v>
      </c>
      <c r="G452" s="204">
        <v>0</v>
      </c>
      <c r="H452" s="205">
        <v>41974</v>
      </c>
    </row>
    <row r="453" spans="2:8">
      <c r="B453" s="201">
        <v>1.4498846435438497E-2</v>
      </c>
      <c r="C453" s="202">
        <v>1</v>
      </c>
      <c r="D453" s="202" t="s">
        <v>30</v>
      </c>
      <c r="E453" s="343">
        <v>2.3671232876712329</v>
      </c>
      <c r="F453" s="204">
        <v>0</v>
      </c>
      <c r="G453" s="204">
        <v>0</v>
      </c>
      <c r="H453" s="205">
        <v>41974</v>
      </c>
    </row>
    <row r="454" spans="2:8">
      <c r="B454" s="201">
        <v>1.6075936400219776E-2</v>
      </c>
      <c r="C454" s="202">
        <v>1</v>
      </c>
      <c r="D454" s="202" t="s">
        <v>30</v>
      </c>
      <c r="E454" s="343">
        <v>3.4794520547945207</v>
      </c>
      <c r="F454" s="204">
        <v>0</v>
      </c>
      <c r="G454" s="204">
        <v>0</v>
      </c>
      <c r="H454" s="205">
        <v>41974</v>
      </c>
    </row>
    <row r="455" spans="2:8">
      <c r="B455" s="201">
        <v>1.4367010363848918E-2</v>
      </c>
      <c r="C455" s="202">
        <v>1</v>
      </c>
      <c r="D455" s="202" t="s">
        <v>30</v>
      </c>
      <c r="E455" s="343">
        <v>4.4547945205479449</v>
      </c>
      <c r="F455" s="204">
        <v>0</v>
      </c>
      <c r="G455" s="204">
        <v>0</v>
      </c>
      <c r="H455" s="205">
        <v>41974</v>
      </c>
    </row>
    <row r="456" spans="2:8">
      <c r="B456" s="201">
        <v>1.493524141453479E-2</v>
      </c>
      <c r="C456" s="202">
        <v>1</v>
      </c>
      <c r="D456" s="202" t="s">
        <v>30</v>
      </c>
      <c r="E456" s="343">
        <v>5.4904109589041097</v>
      </c>
      <c r="F456" s="204">
        <v>0</v>
      </c>
      <c r="G456" s="204">
        <v>0</v>
      </c>
      <c r="H456" s="205">
        <v>41974</v>
      </c>
    </row>
    <row r="457" spans="2:8">
      <c r="B457" s="201">
        <v>6.1501930965461235E-3</v>
      </c>
      <c r="C457" s="202">
        <v>6</v>
      </c>
      <c r="D457" s="202" t="s">
        <v>31</v>
      </c>
      <c r="E457" s="344">
        <v>2.2109589041095892</v>
      </c>
      <c r="F457" s="204">
        <v>1</v>
      </c>
      <c r="G457" s="204">
        <v>0</v>
      </c>
      <c r="H457" s="205">
        <v>41974</v>
      </c>
    </row>
    <row r="458" spans="2:8">
      <c r="B458" s="201">
        <v>7.7747733554807373E-3</v>
      </c>
      <c r="C458" s="202">
        <v>6</v>
      </c>
      <c r="D458" s="202" t="s">
        <v>31</v>
      </c>
      <c r="E458" s="344">
        <v>4</v>
      </c>
      <c r="F458" s="204">
        <v>1</v>
      </c>
      <c r="G458" s="204">
        <v>0</v>
      </c>
      <c r="H458" s="205">
        <v>41974</v>
      </c>
    </row>
    <row r="459" spans="2:8">
      <c r="B459" s="201">
        <v>8.7584463653967264E-3</v>
      </c>
      <c r="C459" s="202">
        <v>6</v>
      </c>
      <c r="D459" s="202" t="s">
        <v>31</v>
      </c>
      <c r="E459" s="344">
        <v>4.7671232876712333</v>
      </c>
      <c r="F459" s="204">
        <v>1</v>
      </c>
      <c r="G459" s="204">
        <v>0</v>
      </c>
      <c r="H459" s="205">
        <v>41974</v>
      </c>
    </row>
    <row r="460" spans="2:8">
      <c r="B460" s="201">
        <v>9.3048275281486011E-3</v>
      </c>
      <c r="C460" s="202">
        <v>6</v>
      </c>
      <c r="D460" s="202" t="s">
        <v>31</v>
      </c>
      <c r="E460" s="344">
        <v>4.9506849315068493</v>
      </c>
      <c r="F460" s="204">
        <v>1</v>
      </c>
      <c r="G460" s="204">
        <v>0</v>
      </c>
      <c r="H460" s="205">
        <v>41974</v>
      </c>
    </row>
    <row r="461" spans="2:8">
      <c r="B461" s="201">
        <v>9.3854469856297536E-3</v>
      </c>
      <c r="C461" s="202">
        <v>6</v>
      </c>
      <c r="D461" s="202" t="s">
        <v>31</v>
      </c>
      <c r="E461" s="344">
        <v>5.5287671232876709</v>
      </c>
      <c r="F461" s="204">
        <v>1</v>
      </c>
      <c r="G461" s="204">
        <v>0</v>
      </c>
      <c r="H461" s="205">
        <v>41974</v>
      </c>
    </row>
    <row r="462" spans="2:8">
      <c r="B462" s="201">
        <v>1.2437005503957788E-2</v>
      </c>
      <c r="C462" s="202">
        <v>3</v>
      </c>
      <c r="D462" s="202" t="s">
        <v>32</v>
      </c>
      <c r="E462" s="345">
        <v>4.9013698630136986</v>
      </c>
      <c r="F462" s="204">
        <v>0</v>
      </c>
      <c r="G462" s="204">
        <v>0</v>
      </c>
      <c r="H462" s="205">
        <v>41974</v>
      </c>
    </row>
    <row r="463" spans="2:8">
      <c r="B463" s="201">
        <v>1.0054467361428218E-2</v>
      </c>
      <c r="C463" s="202">
        <v>4</v>
      </c>
      <c r="D463" s="202" t="s">
        <v>33</v>
      </c>
      <c r="E463" s="345">
        <v>2.61</v>
      </c>
      <c r="F463" s="204">
        <v>0</v>
      </c>
      <c r="G463" s="204">
        <v>0</v>
      </c>
      <c r="H463" s="205">
        <v>41974</v>
      </c>
    </row>
    <row r="464" spans="2:8">
      <c r="B464" s="201">
        <v>7.7281856097166533E-3</v>
      </c>
      <c r="C464" s="202">
        <v>4</v>
      </c>
      <c r="D464" s="202" t="s">
        <v>34</v>
      </c>
      <c r="E464" s="346">
        <v>2.8986301369863012</v>
      </c>
      <c r="F464" s="204">
        <v>0</v>
      </c>
      <c r="G464" s="204">
        <v>0</v>
      </c>
      <c r="H464" s="205">
        <v>41974</v>
      </c>
    </row>
    <row r="465" spans="2:8">
      <c r="B465" s="201">
        <v>1.0212844424886592E-2</v>
      </c>
      <c r="C465" s="202">
        <v>4</v>
      </c>
      <c r="D465" s="202" t="s">
        <v>34</v>
      </c>
      <c r="E465" s="346">
        <v>5.2383561643835614</v>
      </c>
      <c r="F465" s="204">
        <v>0</v>
      </c>
      <c r="G465" s="204">
        <v>0</v>
      </c>
      <c r="H465" s="205">
        <v>41974</v>
      </c>
    </row>
    <row r="466" spans="2:8">
      <c r="B466" s="201">
        <v>1.1731318674139315E-2</v>
      </c>
      <c r="C466" s="202">
        <v>4</v>
      </c>
      <c r="D466" s="202" t="s">
        <v>34</v>
      </c>
      <c r="E466" s="346">
        <v>7.2410958904109588</v>
      </c>
      <c r="F466" s="204">
        <v>0</v>
      </c>
      <c r="G466" s="204">
        <v>0</v>
      </c>
      <c r="H466" s="205">
        <v>41974</v>
      </c>
    </row>
    <row r="467" spans="2:8">
      <c r="B467" s="201">
        <v>1.0628946437978156E-2</v>
      </c>
      <c r="C467" s="202">
        <v>2</v>
      </c>
      <c r="D467" s="202" t="s">
        <v>36</v>
      </c>
      <c r="E467" s="347">
        <v>2.2904109589041095</v>
      </c>
      <c r="F467" s="204">
        <v>1</v>
      </c>
      <c r="G467" s="204">
        <v>0</v>
      </c>
      <c r="H467" s="205">
        <v>41974</v>
      </c>
    </row>
    <row r="468" spans="2:8">
      <c r="B468" s="201">
        <v>1.4059361024153011E-2</v>
      </c>
      <c r="C468" s="202">
        <v>2</v>
      </c>
      <c r="D468" s="202" t="s">
        <v>35</v>
      </c>
      <c r="E468" s="347">
        <v>5.0164383561643833</v>
      </c>
      <c r="F468" s="204">
        <v>1</v>
      </c>
      <c r="G468" s="204">
        <v>0</v>
      </c>
      <c r="H468" s="205">
        <v>41974</v>
      </c>
    </row>
    <row r="469" spans="2:8">
      <c r="B469" s="201">
        <v>1.5520460143296444E-2</v>
      </c>
      <c r="C469" s="202">
        <v>2</v>
      </c>
      <c r="D469" s="202" t="s">
        <v>35</v>
      </c>
      <c r="E469" s="347">
        <v>6.8465753424657532</v>
      </c>
      <c r="F469" s="204">
        <v>1</v>
      </c>
      <c r="G469" s="204">
        <v>0</v>
      </c>
      <c r="H469" s="205">
        <v>41974</v>
      </c>
    </row>
    <row r="470" spans="2:8">
      <c r="B470" s="201">
        <v>7.7503362609126049E-3</v>
      </c>
      <c r="C470" s="202">
        <v>3</v>
      </c>
      <c r="D470" s="202" t="s">
        <v>26</v>
      </c>
      <c r="E470" s="348">
        <v>1.8602739726027397</v>
      </c>
      <c r="F470" s="204">
        <v>0</v>
      </c>
      <c r="G470" s="204">
        <v>0</v>
      </c>
      <c r="H470" s="205">
        <v>41913</v>
      </c>
    </row>
    <row r="471" spans="2:8">
      <c r="B471" s="201">
        <v>8.1313194827563832E-3</v>
      </c>
      <c r="C471" s="202">
        <v>3</v>
      </c>
      <c r="D471" s="202" t="s">
        <v>26</v>
      </c>
      <c r="E471" s="349">
        <v>2.1260273972602741</v>
      </c>
      <c r="F471" s="204">
        <v>0</v>
      </c>
      <c r="G471" s="204">
        <v>0</v>
      </c>
      <c r="H471" s="205">
        <v>41913</v>
      </c>
    </row>
    <row r="472" spans="2:8">
      <c r="B472" s="201">
        <v>8.451365359616516E-3</v>
      </c>
      <c r="C472" s="202">
        <v>3</v>
      </c>
      <c r="D472" s="202" t="s">
        <v>26</v>
      </c>
      <c r="E472" s="349">
        <v>3.0465753424657533</v>
      </c>
      <c r="F472" s="204">
        <v>0</v>
      </c>
      <c r="G472" s="204">
        <v>0</v>
      </c>
      <c r="H472" s="205">
        <v>41913</v>
      </c>
    </row>
    <row r="473" spans="2:8">
      <c r="B473" s="201">
        <v>1.118571257825449E-2</v>
      </c>
      <c r="C473" s="202">
        <v>3</v>
      </c>
      <c r="D473" s="202" t="s">
        <v>26</v>
      </c>
      <c r="E473" s="349">
        <v>5.2027397260273975</v>
      </c>
      <c r="F473" s="204">
        <v>0</v>
      </c>
      <c r="G473" s="204">
        <v>0</v>
      </c>
      <c r="H473" s="205">
        <v>41913</v>
      </c>
    </row>
    <row r="474" spans="2:8">
      <c r="B474" s="201">
        <v>1.2009631918928605E-2</v>
      </c>
      <c r="C474" s="202">
        <v>3</v>
      </c>
      <c r="D474" s="202" t="s">
        <v>26</v>
      </c>
      <c r="E474" s="349">
        <v>6.6602739726027398</v>
      </c>
      <c r="F474" s="204">
        <v>0</v>
      </c>
      <c r="G474" s="204">
        <v>0</v>
      </c>
      <c r="H474" s="205">
        <v>41913</v>
      </c>
    </row>
    <row r="475" spans="2:8">
      <c r="B475" s="201">
        <v>1.2196276620202822E-2</v>
      </c>
      <c r="C475" s="202">
        <v>2</v>
      </c>
      <c r="D475" s="202" t="s">
        <v>27</v>
      </c>
      <c r="E475" s="350">
        <v>1.9589041095890412</v>
      </c>
      <c r="F475" s="204">
        <v>1</v>
      </c>
      <c r="G475" s="204">
        <v>0</v>
      </c>
      <c r="H475" s="205">
        <v>41913</v>
      </c>
    </row>
    <row r="476" spans="2:8">
      <c r="B476" s="201">
        <v>1.6654087390078995E-2</v>
      </c>
      <c r="C476" s="202">
        <v>2</v>
      </c>
      <c r="D476" s="202" t="s">
        <v>27</v>
      </c>
      <c r="E476" s="350">
        <v>5.087671232876712</v>
      </c>
      <c r="F476" s="204">
        <v>1</v>
      </c>
      <c r="G476" s="204">
        <v>0</v>
      </c>
      <c r="H476" s="205">
        <v>41913</v>
      </c>
    </row>
    <row r="477" spans="2:8">
      <c r="B477" s="201">
        <v>1.6952951385022955E-2</v>
      </c>
      <c r="C477" s="202">
        <v>2</v>
      </c>
      <c r="D477" s="202" t="s">
        <v>27</v>
      </c>
      <c r="E477" s="350">
        <v>5.7315068493150685</v>
      </c>
      <c r="F477" s="204">
        <v>1</v>
      </c>
      <c r="G477" s="204">
        <v>0</v>
      </c>
      <c r="H477" s="205">
        <v>41913</v>
      </c>
    </row>
    <row r="478" spans="2:8">
      <c r="B478" s="201">
        <v>1.8421701125876582E-2</v>
      </c>
      <c r="C478" s="202">
        <v>2</v>
      </c>
      <c r="D478" s="202" t="s">
        <v>27</v>
      </c>
      <c r="E478" s="350">
        <v>8.4383561643835616</v>
      </c>
      <c r="F478" s="204">
        <v>1</v>
      </c>
      <c r="G478" s="204">
        <v>0</v>
      </c>
      <c r="H478" s="205">
        <v>41913</v>
      </c>
    </row>
    <row r="479" spans="2:8">
      <c r="B479" s="201">
        <v>1.2673794900181817E-2</v>
      </c>
      <c r="C479" s="202">
        <v>2</v>
      </c>
      <c r="D479" s="202" t="s">
        <v>28</v>
      </c>
      <c r="E479" s="351">
        <v>2.032876712328767</v>
      </c>
      <c r="F479" s="204">
        <v>1</v>
      </c>
      <c r="G479" s="204">
        <v>0</v>
      </c>
      <c r="H479" s="205">
        <v>41913</v>
      </c>
    </row>
    <row r="480" spans="2:8">
      <c r="B480" s="201">
        <v>1.5867719429190841E-2</v>
      </c>
      <c r="C480" s="202">
        <v>2</v>
      </c>
      <c r="D480" s="202" t="s">
        <v>28</v>
      </c>
      <c r="E480" s="351">
        <v>4.4301369863013695</v>
      </c>
      <c r="F480" s="204">
        <v>1</v>
      </c>
      <c r="G480" s="204">
        <v>0</v>
      </c>
      <c r="H480" s="205">
        <v>41913</v>
      </c>
    </row>
    <row r="481" spans="2:8">
      <c r="B481" s="201">
        <v>1.6833873243505288E-2</v>
      </c>
      <c r="C481" s="202">
        <v>2</v>
      </c>
      <c r="D481" s="202" t="s">
        <v>28</v>
      </c>
      <c r="E481" s="351">
        <v>5.3671232876712329</v>
      </c>
      <c r="F481" s="204">
        <v>1</v>
      </c>
      <c r="G481" s="204">
        <v>0</v>
      </c>
      <c r="H481" s="205">
        <v>41913</v>
      </c>
    </row>
    <row r="482" spans="2:8">
      <c r="B482" s="201">
        <v>2.0823568832142793E-2</v>
      </c>
      <c r="C482" s="202">
        <v>2</v>
      </c>
      <c r="D482" s="202" t="s">
        <v>28</v>
      </c>
      <c r="E482" s="351">
        <v>8.4328767123287669</v>
      </c>
      <c r="F482" s="204">
        <v>1</v>
      </c>
      <c r="G482" s="204">
        <v>0</v>
      </c>
      <c r="H482" s="205">
        <v>41913</v>
      </c>
    </row>
    <row r="483" spans="2:8">
      <c r="B483" s="201">
        <v>1.6646146109959702E-2</v>
      </c>
      <c r="C483" s="202">
        <v>2</v>
      </c>
      <c r="D483" s="202" t="s">
        <v>29</v>
      </c>
      <c r="E483" s="352">
        <v>5.6986301369863011</v>
      </c>
      <c r="F483" s="204">
        <v>0</v>
      </c>
      <c r="G483" s="204">
        <v>0</v>
      </c>
      <c r="H483" s="205">
        <v>41913</v>
      </c>
    </row>
    <row r="484" spans="2:8">
      <c r="B484" s="201">
        <v>1.5833911504545453E-2</v>
      </c>
      <c r="C484" s="202">
        <v>2</v>
      </c>
      <c r="D484" s="202" t="s">
        <v>29</v>
      </c>
      <c r="E484" s="352">
        <v>6.624657534246575</v>
      </c>
      <c r="F484" s="204">
        <v>0</v>
      </c>
      <c r="G484" s="204">
        <v>0</v>
      </c>
      <c r="H484" s="205">
        <v>41913</v>
      </c>
    </row>
    <row r="485" spans="2:8">
      <c r="B485" s="201">
        <v>1.4933031118524502E-2</v>
      </c>
      <c r="C485" s="202">
        <v>1</v>
      </c>
      <c r="D485" s="202" t="s">
        <v>30</v>
      </c>
      <c r="E485" s="353">
        <v>2.5342465753424657</v>
      </c>
      <c r="F485" s="204">
        <v>0</v>
      </c>
      <c r="G485" s="204">
        <v>0</v>
      </c>
      <c r="H485" s="205">
        <v>41913</v>
      </c>
    </row>
    <row r="486" spans="2:8">
      <c r="B486" s="201">
        <v>1.6706930033703833E-2</v>
      </c>
      <c r="C486" s="202">
        <v>1</v>
      </c>
      <c r="D486" s="202" t="s">
        <v>30</v>
      </c>
      <c r="E486" s="353">
        <v>3.6465753424657534</v>
      </c>
      <c r="F486" s="204">
        <v>0</v>
      </c>
      <c r="G486" s="204">
        <v>0</v>
      </c>
      <c r="H486" s="205">
        <v>41913</v>
      </c>
    </row>
    <row r="487" spans="2:8">
      <c r="B487" s="201">
        <v>1.6346144593403375E-2</v>
      </c>
      <c r="C487" s="202">
        <v>1</v>
      </c>
      <c r="D487" s="202" t="s">
        <v>30</v>
      </c>
      <c r="E487" s="354">
        <v>5.6575342465753424</v>
      </c>
      <c r="F487" s="204">
        <v>0</v>
      </c>
      <c r="G487" s="204">
        <v>0</v>
      </c>
      <c r="H487" s="205">
        <v>41913</v>
      </c>
    </row>
    <row r="488" spans="2:8">
      <c r="B488" s="201">
        <v>7.1267579719021291E-3</v>
      </c>
      <c r="C488" s="202">
        <v>6</v>
      </c>
      <c r="D488" s="202" t="s">
        <v>31</v>
      </c>
      <c r="E488" s="355">
        <v>2.3780821917808219</v>
      </c>
      <c r="F488" s="204">
        <v>1</v>
      </c>
      <c r="G488" s="204">
        <v>0</v>
      </c>
      <c r="H488" s="205">
        <v>41913</v>
      </c>
    </row>
    <row r="489" spans="2:8">
      <c r="B489" s="201">
        <v>1.0027503515147685E-2</v>
      </c>
      <c r="C489" s="202">
        <v>6</v>
      </c>
      <c r="D489" s="202" t="s">
        <v>31</v>
      </c>
      <c r="E489" s="355">
        <v>5.117808219178082</v>
      </c>
      <c r="F489" s="204">
        <v>1</v>
      </c>
      <c r="G489" s="204">
        <v>0</v>
      </c>
      <c r="H489" s="205">
        <v>41913</v>
      </c>
    </row>
    <row r="490" spans="2:8">
      <c r="B490" s="201">
        <v>1.0229286344234655E-2</v>
      </c>
      <c r="C490" s="202">
        <v>6</v>
      </c>
      <c r="D490" s="202" t="s">
        <v>31</v>
      </c>
      <c r="E490" s="355">
        <v>5.6958904109589037</v>
      </c>
      <c r="F490" s="204">
        <v>1</v>
      </c>
      <c r="G490" s="204">
        <v>0</v>
      </c>
      <c r="H490" s="205">
        <v>41913</v>
      </c>
    </row>
    <row r="491" spans="2:8">
      <c r="B491" s="201">
        <v>1.3498903746026946E-2</v>
      </c>
      <c r="C491" s="202">
        <v>3</v>
      </c>
      <c r="D491" s="202" t="s">
        <v>32</v>
      </c>
      <c r="E491" s="356">
        <v>5.0684931506849313</v>
      </c>
      <c r="F491" s="204">
        <v>0</v>
      </c>
      <c r="G491" s="204">
        <v>0</v>
      </c>
      <c r="H491" s="205">
        <v>41913</v>
      </c>
    </row>
    <row r="492" spans="2:8">
      <c r="B492" s="201">
        <v>1.0663261075927294E-2</v>
      </c>
      <c r="C492" s="202">
        <v>5</v>
      </c>
      <c r="D492" s="202" t="s">
        <v>34</v>
      </c>
      <c r="E492" s="357">
        <v>5.4054794520547942</v>
      </c>
      <c r="F492" s="204">
        <v>0</v>
      </c>
      <c r="G492" s="204">
        <v>0</v>
      </c>
      <c r="H492" s="205">
        <v>41913</v>
      </c>
    </row>
    <row r="493" spans="2:8">
      <c r="B493" s="201">
        <v>1.2948164192564943E-2</v>
      </c>
      <c r="C493" s="202">
        <v>5</v>
      </c>
      <c r="D493" s="202" t="s">
        <v>34</v>
      </c>
      <c r="E493" s="357">
        <v>7.4082191780821915</v>
      </c>
      <c r="F493" s="204">
        <v>0</v>
      </c>
      <c r="G493" s="204">
        <v>0</v>
      </c>
      <c r="H493" s="205">
        <v>41913</v>
      </c>
    </row>
    <row r="494" spans="2:8">
      <c r="B494" s="201">
        <v>1.2746192444505873E-2</v>
      </c>
      <c r="C494" s="202">
        <v>2</v>
      </c>
      <c r="D494" s="202" t="s">
        <v>36</v>
      </c>
      <c r="E494" s="358">
        <v>2.4575342465753423</v>
      </c>
      <c r="F494" s="204">
        <v>1</v>
      </c>
      <c r="G494" s="204">
        <v>0</v>
      </c>
      <c r="H494" s="205">
        <v>41913</v>
      </c>
    </row>
    <row r="495" spans="2:8">
      <c r="B495" s="201">
        <v>1.4189173916020694E-2</v>
      </c>
      <c r="C495" s="202">
        <v>2</v>
      </c>
      <c r="D495" s="202" t="s">
        <v>35</v>
      </c>
      <c r="E495" s="358">
        <v>5.183561643835616</v>
      </c>
      <c r="F495" s="204">
        <v>1</v>
      </c>
      <c r="G495" s="204">
        <v>0</v>
      </c>
      <c r="H495" s="205">
        <v>41913</v>
      </c>
    </row>
    <row r="496" spans="2:8">
      <c r="B496" s="201">
        <v>1.640276646532474E-2</v>
      </c>
      <c r="C496" s="202">
        <v>2</v>
      </c>
      <c r="D496" s="202" t="s">
        <v>35</v>
      </c>
      <c r="E496" s="358">
        <v>7.0136986301369859</v>
      </c>
      <c r="F496" s="204">
        <v>1</v>
      </c>
      <c r="G496" s="204">
        <v>0</v>
      </c>
      <c r="H496" s="205">
        <v>41913</v>
      </c>
    </row>
    <row r="497" spans="2:8">
      <c r="B497" s="201">
        <v>8.3000000000000001E-3</v>
      </c>
      <c r="C497" s="202">
        <v>3</v>
      </c>
      <c r="D497" s="202" t="s">
        <v>26</v>
      </c>
      <c r="E497" s="357">
        <v>1.94</v>
      </c>
      <c r="F497" s="204">
        <v>0</v>
      </c>
      <c r="G497" s="204">
        <v>0</v>
      </c>
      <c r="H497" s="205">
        <v>41883</v>
      </c>
    </row>
    <row r="498" spans="2:8">
      <c r="B498" s="201">
        <v>9.1574056618131845E-3</v>
      </c>
      <c r="C498" s="202">
        <v>3</v>
      </c>
      <c r="D498" s="202" t="s">
        <v>26</v>
      </c>
      <c r="E498" s="359">
        <v>2.2082191780821918</v>
      </c>
      <c r="F498" s="204">
        <v>0</v>
      </c>
      <c r="G498" s="204">
        <v>0</v>
      </c>
      <c r="H498" s="205">
        <v>41883</v>
      </c>
    </row>
    <row r="499" spans="2:8">
      <c r="B499" s="201">
        <v>9.0901660122527633E-3</v>
      </c>
      <c r="C499" s="202">
        <v>3</v>
      </c>
      <c r="D499" s="202" t="s">
        <v>26</v>
      </c>
      <c r="E499" s="359">
        <v>3.128767123287671</v>
      </c>
      <c r="F499" s="204">
        <v>0</v>
      </c>
      <c r="G499" s="204">
        <v>0</v>
      </c>
      <c r="H499" s="205">
        <v>41883</v>
      </c>
    </row>
    <row r="500" spans="2:8">
      <c r="B500" s="201">
        <v>1.1496037925500762E-2</v>
      </c>
      <c r="C500" s="202">
        <v>3</v>
      </c>
      <c r="D500" s="202" t="s">
        <v>26</v>
      </c>
      <c r="E500" s="359">
        <v>5.2849315068493148</v>
      </c>
      <c r="F500" s="204">
        <v>0</v>
      </c>
      <c r="G500" s="204">
        <v>0</v>
      </c>
      <c r="H500" s="205">
        <v>41883</v>
      </c>
    </row>
    <row r="501" spans="2:8">
      <c r="B501" s="201">
        <v>1.2146712647079934E-2</v>
      </c>
      <c r="C501" s="202">
        <v>3</v>
      </c>
      <c r="D501" s="202" t="s">
        <v>26</v>
      </c>
      <c r="E501" s="359">
        <v>6.7424657534246579</v>
      </c>
      <c r="F501" s="204">
        <v>0</v>
      </c>
      <c r="G501" s="204">
        <v>0</v>
      </c>
      <c r="H501" s="205">
        <v>41883</v>
      </c>
    </row>
    <row r="502" spans="2:8">
      <c r="B502" s="201">
        <v>1.2835629471172167E-2</v>
      </c>
      <c r="C502" s="202">
        <v>2</v>
      </c>
      <c r="D502" s="202" t="s">
        <v>27</v>
      </c>
      <c r="E502" s="360">
        <v>2.0410958904109591</v>
      </c>
      <c r="F502" s="204">
        <v>1</v>
      </c>
      <c r="G502" s="204">
        <v>0</v>
      </c>
      <c r="H502" s="205">
        <v>41883</v>
      </c>
    </row>
    <row r="503" spans="2:8">
      <c r="B503" s="201">
        <v>1.7464023172310217E-2</v>
      </c>
      <c r="C503" s="202">
        <v>2</v>
      </c>
      <c r="D503" s="202" t="s">
        <v>27</v>
      </c>
      <c r="E503" s="360">
        <v>5.1698630136986301</v>
      </c>
      <c r="F503" s="204">
        <v>1</v>
      </c>
      <c r="G503" s="204">
        <v>0</v>
      </c>
      <c r="H503" s="205">
        <v>41883</v>
      </c>
    </row>
    <row r="504" spans="2:8">
      <c r="B504" s="201">
        <v>1.7431804342052441E-2</v>
      </c>
      <c r="C504" s="202">
        <v>2</v>
      </c>
      <c r="D504" s="202" t="s">
        <v>27</v>
      </c>
      <c r="E504" s="360">
        <v>5.8136986301369866</v>
      </c>
      <c r="F504" s="204">
        <v>1</v>
      </c>
      <c r="G504" s="204">
        <v>0</v>
      </c>
      <c r="H504" s="205">
        <v>41883</v>
      </c>
    </row>
    <row r="505" spans="2:8">
      <c r="B505" s="201">
        <v>1.9853836124561243E-2</v>
      </c>
      <c r="C505" s="202">
        <v>2</v>
      </c>
      <c r="D505" s="202" t="s">
        <v>27</v>
      </c>
      <c r="E505" s="360">
        <v>8.5205479452054789</v>
      </c>
      <c r="F505" s="204">
        <v>1</v>
      </c>
      <c r="G505" s="204">
        <v>0</v>
      </c>
      <c r="H505" s="205">
        <v>41883</v>
      </c>
    </row>
    <row r="506" spans="2:8">
      <c r="B506" s="201">
        <v>1.3045292338809496E-2</v>
      </c>
      <c r="C506" s="202">
        <v>2</v>
      </c>
      <c r="D506" s="202" t="s">
        <v>28</v>
      </c>
      <c r="E506" s="361">
        <v>2.1150684931506851</v>
      </c>
      <c r="F506" s="204">
        <v>1</v>
      </c>
      <c r="G506" s="204">
        <v>0</v>
      </c>
      <c r="H506" s="205">
        <v>41883</v>
      </c>
    </row>
    <row r="507" spans="2:8">
      <c r="B507" s="201">
        <v>1.6425625390795371E-2</v>
      </c>
      <c r="C507" s="202">
        <v>2</v>
      </c>
      <c r="D507" s="202" t="s">
        <v>28</v>
      </c>
      <c r="E507" s="361">
        <v>4.5123287671232877</v>
      </c>
      <c r="F507" s="204">
        <v>1</v>
      </c>
      <c r="G507" s="204">
        <v>0</v>
      </c>
      <c r="H507" s="205">
        <v>41883</v>
      </c>
    </row>
    <row r="508" spans="2:8">
      <c r="B508" s="201">
        <v>1.7405264170534982E-2</v>
      </c>
      <c r="C508" s="202">
        <v>2</v>
      </c>
      <c r="D508" s="202" t="s">
        <v>28</v>
      </c>
      <c r="E508" s="361">
        <v>5.4493150684931511</v>
      </c>
      <c r="F508" s="204">
        <v>1</v>
      </c>
      <c r="G508" s="204">
        <v>0</v>
      </c>
      <c r="H508" s="205">
        <v>41883</v>
      </c>
    </row>
    <row r="509" spans="2:8">
      <c r="B509" s="201">
        <v>2.1314749946530567E-2</v>
      </c>
      <c r="C509" s="202">
        <v>2</v>
      </c>
      <c r="D509" s="202" t="s">
        <v>28</v>
      </c>
      <c r="E509" s="361">
        <v>8.5150684931506841</v>
      </c>
      <c r="F509" s="204">
        <v>1</v>
      </c>
      <c r="G509" s="204">
        <v>0</v>
      </c>
      <c r="H509" s="205">
        <v>41883</v>
      </c>
    </row>
    <row r="510" spans="2:8">
      <c r="B510" s="201">
        <v>1.7441095541467725E-2</v>
      </c>
      <c r="C510" s="202">
        <v>2</v>
      </c>
      <c r="D510" s="202" t="s">
        <v>29</v>
      </c>
      <c r="E510" s="362">
        <v>5.7808219178082192</v>
      </c>
      <c r="F510" s="204">
        <v>0</v>
      </c>
      <c r="G510" s="204">
        <v>0</v>
      </c>
      <c r="H510" s="205">
        <v>41883</v>
      </c>
    </row>
    <row r="511" spans="2:8">
      <c r="B511" s="201">
        <v>1.6460500489285754E-2</v>
      </c>
      <c r="C511" s="202">
        <v>2</v>
      </c>
      <c r="D511" s="202" t="s">
        <v>29</v>
      </c>
      <c r="E511" s="362">
        <v>6.7068493150684931</v>
      </c>
      <c r="F511" s="204">
        <v>0</v>
      </c>
      <c r="G511" s="204">
        <v>0</v>
      </c>
      <c r="H511" s="205">
        <v>41883</v>
      </c>
    </row>
    <row r="512" spans="2:8">
      <c r="B512" s="201">
        <v>1.5590426488113575E-2</v>
      </c>
      <c r="C512" s="202">
        <v>1</v>
      </c>
      <c r="D512" s="202" t="s">
        <v>30</v>
      </c>
      <c r="E512" s="363">
        <v>2.6164383561643834</v>
      </c>
      <c r="F512" s="204">
        <v>0</v>
      </c>
      <c r="G512" s="204">
        <v>0</v>
      </c>
      <c r="H512" s="205">
        <v>41883</v>
      </c>
    </row>
    <row r="513" spans="2:8">
      <c r="B513" s="201">
        <v>1.736255610120362E-2</v>
      </c>
      <c r="C513" s="202">
        <v>1</v>
      </c>
      <c r="D513" s="202" t="s">
        <v>30</v>
      </c>
      <c r="E513" s="363">
        <v>3.7287671232876711</v>
      </c>
      <c r="F513" s="204">
        <v>0</v>
      </c>
      <c r="G513" s="204">
        <v>0</v>
      </c>
      <c r="H513" s="205">
        <v>41883</v>
      </c>
    </row>
    <row r="514" spans="2:8">
      <c r="B514" s="201">
        <v>1.697536734609402E-2</v>
      </c>
      <c r="C514" s="202">
        <v>1</v>
      </c>
      <c r="D514" s="202" t="s">
        <v>30</v>
      </c>
      <c r="E514" s="364">
        <v>5.7397260273972606</v>
      </c>
      <c r="F514" s="204">
        <v>0</v>
      </c>
      <c r="G514" s="204">
        <v>0</v>
      </c>
      <c r="H514" s="205">
        <v>41883</v>
      </c>
    </row>
    <row r="515" spans="2:8">
      <c r="B515" s="201">
        <v>8.2717474211172586E-3</v>
      </c>
      <c r="C515" s="202">
        <v>6</v>
      </c>
      <c r="D515" s="202" t="s">
        <v>31</v>
      </c>
      <c r="E515" s="365">
        <v>2.4602739726027396</v>
      </c>
      <c r="F515" s="204">
        <v>1</v>
      </c>
      <c r="G515" s="204">
        <v>0</v>
      </c>
      <c r="H515" s="205">
        <v>41883</v>
      </c>
    </row>
    <row r="516" spans="2:8">
      <c r="B516" s="201">
        <v>1.0804787274733113E-2</v>
      </c>
      <c r="C516" s="202">
        <v>6</v>
      </c>
      <c r="D516" s="202" t="s">
        <v>31</v>
      </c>
      <c r="E516" s="365">
        <v>5.2</v>
      </c>
      <c r="F516" s="204">
        <v>1</v>
      </c>
      <c r="G516" s="204">
        <v>0</v>
      </c>
      <c r="H516" s="205">
        <v>41883</v>
      </c>
    </row>
    <row r="517" spans="2:8">
      <c r="B517" s="201">
        <v>1.0935091616220607E-2</v>
      </c>
      <c r="C517" s="202">
        <v>6</v>
      </c>
      <c r="D517" s="202" t="s">
        <v>31</v>
      </c>
      <c r="E517" s="365">
        <v>5.7780821917808218</v>
      </c>
      <c r="F517" s="204">
        <v>1</v>
      </c>
      <c r="G517" s="204">
        <v>0</v>
      </c>
      <c r="H517" s="205">
        <v>41883</v>
      </c>
    </row>
    <row r="518" spans="2:8">
      <c r="B518" s="201">
        <v>9.2946352698350734E-3</v>
      </c>
      <c r="C518" s="202">
        <v>3</v>
      </c>
      <c r="D518" s="202" t="s">
        <v>32</v>
      </c>
      <c r="E518" s="366">
        <v>1.5561643835616439</v>
      </c>
      <c r="F518" s="204">
        <v>0</v>
      </c>
      <c r="G518" s="204">
        <v>0</v>
      </c>
      <c r="H518" s="205">
        <v>41883</v>
      </c>
    </row>
    <row r="519" spans="2:8">
      <c r="B519" s="201">
        <v>1.4327504153127633E-2</v>
      </c>
      <c r="C519" s="202">
        <v>3</v>
      </c>
      <c r="D519" s="202" t="s">
        <v>32</v>
      </c>
      <c r="E519" s="366">
        <v>5.1506849315068495</v>
      </c>
      <c r="F519" s="204">
        <v>0</v>
      </c>
      <c r="G519" s="204">
        <v>0</v>
      </c>
      <c r="H519" s="205">
        <v>41883</v>
      </c>
    </row>
    <row r="520" spans="2:8">
      <c r="B520" s="201">
        <v>1.1618827903791247E-2</v>
      </c>
      <c r="C520" s="202">
        <v>4</v>
      </c>
      <c r="D520" s="202" t="s">
        <v>33</v>
      </c>
      <c r="E520" s="367">
        <v>2.8602739726027395</v>
      </c>
      <c r="F520" s="204">
        <v>0</v>
      </c>
      <c r="G520" s="204">
        <v>0</v>
      </c>
      <c r="H520" s="205">
        <v>41883</v>
      </c>
    </row>
    <row r="521" spans="2:8">
      <c r="B521" s="201">
        <v>6.8700000000000002E-3</v>
      </c>
      <c r="C521" s="202">
        <v>5</v>
      </c>
      <c r="D521" s="202" t="s">
        <v>34</v>
      </c>
      <c r="E521" s="230">
        <v>1.5069999999999999</v>
      </c>
      <c r="F521" s="204">
        <v>0</v>
      </c>
      <c r="G521" s="204">
        <v>0</v>
      </c>
      <c r="H521" s="205">
        <v>41883</v>
      </c>
    </row>
    <row r="522" spans="2:8">
      <c r="B522" s="201">
        <v>1.11E-2</v>
      </c>
      <c r="C522" s="202">
        <v>5</v>
      </c>
      <c r="D522" s="202" t="s">
        <v>34</v>
      </c>
      <c r="E522" s="230">
        <v>5.49</v>
      </c>
      <c r="F522" s="204">
        <v>0</v>
      </c>
      <c r="G522" s="204">
        <v>0</v>
      </c>
      <c r="H522" s="205">
        <v>41883</v>
      </c>
    </row>
    <row r="523" spans="2:8">
      <c r="B523" s="201">
        <v>1.3440000000000001E-2</v>
      </c>
      <c r="C523" s="202">
        <v>5</v>
      </c>
      <c r="D523" s="202" t="s">
        <v>34</v>
      </c>
      <c r="E523" s="230">
        <v>7.49</v>
      </c>
      <c r="F523" s="204">
        <v>0</v>
      </c>
      <c r="G523" s="204">
        <v>0</v>
      </c>
      <c r="H523" s="205">
        <v>41883</v>
      </c>
    </row>
    <row r="524" spans="2:8">
      <c r="B524" s="201">
        <v>1.3220000000000001E-2</v>
      </c>
      <c r="C524" s="202">
        <v>2</v>
      </c>
      <c r="D524" s="202" t="s">
        <v>36</v>
      </c>
      <c r="E524" s="230">
        <v>2.54</v>
      </c>
      <c r="F524" s="204">
        <v>1</v>
      </c>
      <c r="G524" s="204">
        <v>0</v>
      </c>
      <c r="H524" s="205">
        <v>41883</v>
      </c>
    </row>
    <row r="525" spans="2:8">
      <c r="B525" s="201">
        <v>1.4870000000000001E-2</v>
      </c>
      <c r="C525" s="202">
        <v>2</v>
      </c>
      <c r="D525" s="202" t="s">
        <v>35</v>
      </c>
      <c r="E525" s="230">
        <v>5.27</v>
      </c>
      <c r="F525" s="204">
        <v>1</v>
      </c>
      <c r="G525" s="204">
        <v>0</v>
      </c>
      <c r="H525" s="205">
        <v>41883</v>
      </c>
    </row>
    <row r="526" spans="2:8">
      <c r="B526" s="201">
        <v>1.6750000000000001E-2</v>
      </c>
      <c r="C526" s="202">
        <v>2</v>
      </c>
      <c r="D526" s="202" t="s">
        <v>35</v>
      </c>
      <c r="E526" s="230">
        <v>7.1</v>
      </c>
      <c r="F526" s="204">
        <v>1</v>
      </c>
      <c r="G526" s="204">
        <v>0</v>
      </c>
      <c r="H526" s="205">
        <v>41883</v>
      </c>
    </row>
    <row r="527" spans="2:8">
      <c r="B527" s="201">
        <v>9.2899999999999996E-3</v>
      </c>
      <c r="C527" s="202">
        <v>3</v>
      </c>
      <c r="D527" s="202" t="s">
        <v>26</v>
      </c>
      <c r="E527" s="230">
        <v>2.11</v>
      </c>
      <c r="F527" s="204">
        <v>0</v>
      </c>
      <c r="G527" s="204">
        <v>0</v>
      </c>
      <c r="H527" s="205">
        <v>41821</v>
      </c>
    </row>
    <row r="528" spans="2:8">
      <c r="B528" s="201">
        <v>1.026E-2</v>
      </c>
      <c r="C528" s="202">
        <v>3</v>
      </c>
      <c r="D528" s="202" t="s">
        <v>26</v>
      </c>
      <c r="E528" s="230">
        <v>2.38</v>
      </c>
      <c r="F528" s="204">
        <v>0</v>
      </c>
      <c r="G528" s="204">
        <v>0</v>
      </c>
      <c r="H528" s="205">
        <v>41821</v>
      </c>
    </row>
    <row r="529" spans="2:8">
      <c r="B529" s="201">
        <v>1.022E-2</v>
      </c>
      <c r="C529" s="202">
        <v>3</v>
      </c>
      <c r="D529" s="202" t="s">
        <v>26</v>
      </c>
      <c r="E529" s="230">
        <v>3.3</v>
      </c>
      <c r="F529" s="204">
        <v>0</v>
      </c>
      <c r="G529" s="204">
        <v>0</v>
      </c>
      <c r="H529" s="205">
        <v>41821</v>
      </c>
    </row>
    <row r="530" spans="2:8">
      <c r="B530" s="201">
        <v>1.2239999999999999E-2</v>
      </c>
      <c r="C530" s="202">
        <v>3</v>
      </c>
      <c r="D530" s="202" t="s">
        <v>26</v>
      </c>
      <c r="E530" s="230">
        <v>5.45</v>
      </c>
      <c r="F530" s="204">
        <v>0</v>
      </c>
      <c r="G530" s="204">
        <v>0</v>
      </c>
      <c r="H530" s="205">
        <v>41821</v>
      </c>
    </row>
    <row r="531" spans="2:8">
      <c r="B531" s="201">
        <v>1.2809999999999998E-2</v>
      </c>
      <c r="C531" s="202">
        <v>3</v>
      </c>
      <c r="D531" s="202" t="s">
        <v>26</v>
      </c>
      <c r="E531" s="230">
        <v>6.91</v>
      </c>
      <c r="F531" s="204">
        <v>0</v>
      </c>
      <c r="G531" s="204">
        <v>0</v>
      </c>
      <c r="H531" s="205">
        <v>41821</v>
      </c>
    </row>
    <row r="532" spans="2:8">
      <c r="B532" s="201">
        <v>1.391E-2</v>
      </c>
      <c r="C532" s="202">
        <v>2</v>
      </c>
      <c r="D532" s="202" t="s">
        <v>27</v>
      </c>
      <c r="E532" s="230">
        <v>2.21</v>
      </c>
      <c r="F532" s="204">
        <v>1</v>
      </c>
      <c r="G532" s="204">
        <v>0</v>
      </c>
      <c r="H532" s="205">
        <v>41821</v>
      </c>
    </row>
    <row r="533" spans="2:8">
      <c r="B533" s="201">
        <v>1.917E-2</v>
      </c>
      <c r="C533" s="202">
        <v>2</v>
      </c>
      <c r="D533" s="202" t="s">
        <v>27</v>
      </c>
      <c r="E533" s="230">
        <v>5.33</v>
      </c>
      <c r="F533" s="204">
        <v>1</v>
      </c>
      <c r="G533" s="204">
        <v>0</v>
      </c>
      <c r="H533" s="205">
        <v>41821</v>
      </c>
    </row>
    <row r="534" spans="2:8">
      <c r="B534" s="201">
        <v>1.8700000000000001E-2</v>
      </c>
      <c r="C534" s="202">
        <v>2</v>
      </c>
      <c r="D534" s="202" t="s">
        <v>27</v>
      </c>
      <c r="E534" s="230">
        <v>5.98</v>
      </c>
      <c r="F534" s="204">
        <v>1</v>
      </c>
      <c r="G534" s="204">
        <v>0</v>
      </c>
      <c r="H534" s="205">
        <v>41821</v>
      </c>
    </row>
    <row r="535" spans="2:8">
      <c r="B535" s="201">
        <v>2.1899999999999999E-2</v>
      </c>
      <c r="C535" s="202">
        <v>2</v>
      </c>
      <c r="D535" s="202" t="s">
        <v>27</v>
      </c>
      <c r="E535" s="230">
        <v>8.69</v>
      </c>
      <c r="F535" s="204">
        <v>1</v>
      </c>
      <c r="G535" s="204">
        <v>0</v>
      </c>
      <c r="H535" s="205">
        <v>41821</v>
      </c>
    </row>
    <row r="536" spans="2:8">
      <c r="B536" s="201">
        <v>1.4419999999999999E-2</v>
      </c>
      <c r="C536" s="202">
        <v>2</v>
      </c>
      <c r="D536" s="202" t="s">
        <v>28</v>
      </c>
      <c r="E536" s="230">
        <v>2.2799999999999998</v>
      </c>
      <c r="F536" s="204">
        <v>1</v>
      </c>
      <c r="G536" s="204">
        <v>0</v>
      </c>
      <c r="H536" s="205">
        <v>41821</v>
      </c>
    </row>
    <row r="537" spans="2:8">
      <c r="B537" s="201">
        <v>1.728E-2</v>
      </c>
      <c r="C537" s="202">
        <v>2</v>
      </c>
      <c r="D537" s="202" t="s">
        <v>28</v>
      </c>
      <c r="E537" s="230">
        <v>4.68</v>
      </c>
      <c r="F537" s="204">
        <v>1</v>
      </c>
      <c r="G537" s="204">
        <v>0</v>
      </c>
      <c r="H537" s="205">
        <v>41821</v>
      </c>
    </row>
    <row r="538" spans="2:8">
      <c r="B538" s="201">
        <v>1.848E-2</v>
      </c>
      <c r="C538" s="202">
        <v>2</v>
      </c>
      <c r="D538" s="202" t="s">
        <v>28</v>
      </c>
      <c r="E538" s="230">
        <v>5.62</v>
      </c>
      <c r="F538" s="204">
        <v>1</v>
      </c>
      <c r="G538" s="204">
        <v>0</v>
      </c>
      <c r="H538" s="205">
        <v>41821</v>
      </c>
    </row>
    <row r="539" spans="2:8">
      <c r="B539" s="201">
        <v>2.1259999999999998E-2</v>
      </c>
      <c r="C539" s="202">
        <v>2</v>
      </c>
      <c r="D539" s="202" t="s">
        <v>28</v>
      </c>
      <c r="E539" s="230">
        <v>8.68</v>
      </c>
      <c r="F539" s="204">
        <v>1</v>
      </c>
      <c r="G539" s="204">
        <v>0</v>
      </c>
      <c r="H539" s="205">
        <v>41821</v>
      </c>
    </row>
    <row r="540" spans="2:8">
      <c r="B540" s="201">
        <v>1.8319999999999999E-2</v>
      </c>
      <c r="C540" s="202">
        <v>2</v>
      </c>
      <c r="D540" s="202" t="s">
        <v>29</v>
      </c>
      <c r="E540" s="230">
        <v>5.95</v>
      </c>
      <c r="F540" s="204">
        <v>0</v>
      </c>
      <c r="G540" s="204">
        <v>0</v>
      </c>
      <c r="H540" s="205">
        <v>41821</v>
      </c>
    </row>
    <row r="541" spans="2:8">
      <c r="B541" s="201">
        <v>1.6789999999999999E-2</v>
      </c>
      <c r="C541" s="202">
        <v>2</v>
      </c>
      <c r="D541" s="202" t="s">
        <v>29</v>
      </c>
      <c r="E541" s="230">
        <v>6.88</v>
      </c>
      <c r="F541" s="204">
        <v>0</v>
      </c>
      <c r="G541" s="204">
        <v>0</v>
      </c>
      <c r="H541" s="205">
        <v>41821</v>
      </c>
    </row>
    <row r="542" spans="2:8">
      <c r="B542" s="201">
        <v>1.7100000000000001E-2</v>
      </c>
      <c r="C542" s="202">
        <v>1</v>
      </c>
      <c r="D542" s="202" t="s">
        <v>30</v>
      </c>
      <c r="E542" s="230">
        <v>2.79</v>
      </c>
      <c r="F542" s="204">
        <v>0</v>
      </c>
      <c r="G542" s="204">
        <v>0</v>
      </c>
      <c r="H542" s="205">
        <v>41821</v>
      </c>
    </row>
    <row r="543" spans="2:8">
      <c r="B543" s="201">
        <v>1.8000000000000002E-2</v>
      </c>
      <c r="C543" s="202">
        <v>1</v>
      </c>
      <c r="D543" s="202" t="s">
        <v>30</v>
      </c>
      <c r="E543" s="230">
        <v>3.9</v>
      </c>
      <c r="F543" s="204">
        <v>0</v>
      </c>
      <c r="G543" s="204">
        <v>0</v>
      </c>
      <c r="H543" s="205">
        <v>41821</v>
      </c>
    </row>
    <row r="544" spans="2:8">
      <c r="B544" s="201">
        <v>1.6539999999999999E-2</v>
      </c>
      <c r="C544" s="202">
        <v>1</v>
      </c>
      <c r="D544" s="202" t="s">
        <v>30</v>
      </c>
      <c r="E544" s="230">
        <v>4.87</v>
      </c>
      <c r="F544" s="204">
        <v>0</v>
      </c>
      <c r="G544" s="204">
        <v>0</v>
      </c>
      <c r="H544" s="205">
        <v>41821</v>
      </c>
    </row>
    <row r="545" spans="2:8">
      <c r="B545" s="201">
        <v>1.7659999999999999E-2</v>
      </c>
      <c r="C545" s="202">
        <v>1</v>
      </c>
      <c r="D545" s="202" t="s">
        <v>30</v>
      </c>
      <c r="E545" s="230">
        <v>5.91</v>
      </c>
      <c r="F545" s="204">
        <v>0</v>
      </c>
      <c r="G545" s="204">
        <v>0</v>
      </c>
      <c r="H545" s="205">
        <v>41821</v>
      </c>
    </row>
    <row r="546" spans="2:8">
      <c r="B546" s="201">
        <v>9.4299999999999991E-3</v>
      </c>
      <c r="C546" s="202">
        <v>6</v>
      </c>
      <c r="D546" s="202" t="s">
        <v>31</v>
      </c>
      <c r="E546" s="230">
        <v>2.63</v>
      </c>
      <c r="F546" s="204">
        <v>1</v>
      </c>
      <c r="G546" s="204">
        <v>0</v>
      </c>
      <c r="H546" s="205">
        <v>41821</v>
      </c>
    </row>
    <row r="547" spans="2:8">
      <c r="B547" s="201">
        <v>1.1850000000000001E-2</v>
      </c>
      <c r="C547" s="202">
        <v>6</v>
      </c>
      <c r="D547" s="202" t="s">
        <v>31</v>
      </c>
      <c r="E547" s="230">
        <v>5.37</v>
      </c>
      <c r="F547" s="204">
        <v>1</v>
      </c>
      <c r="G547" s="204">
        <v>0</v>
      </c>
      <c r="H547" s="205">
        <v>41821</v>
      </c>
    </row>
    <row r="548" spans="2:8">
      <c r="B548" s="201">
        <v>1.1610000000000001E-2</v>
      </c>
      <c r="C548" s="202">
        <v>6</v>
      </c>
      <c r="D548" s="202" t="s">
        <v>31</v>
      </c>
      <c r="E548" s="230">
        <v>5.95</v>
      </c>
      <c r="F548" s="204">
        <v>1</v>
      </c>
      <c r="G548" s="204">
        <v>0</v>
      </c>
      <c r="H548" s="205">
        <v>41821</v>
      </c>
    </row>
    <row r="549" spans="2:8">
      <c r="B549" s="201">
        <v>1.0449999999999999E-2</v>
      </c>
      <c r="C549" s="202">
        <v>3</v>
      </c>
      <c r="D549" s="202" t="s">
        <v>32</v>
      </c>
      <c r="E549" s="230">
        <v>1.73</v>
      </c>
      <c r="F549" s="204">
        <v>0</v>
      </c>
      <c r="G549" s="204">
        <v>0</v>
      </c>
      <c r="H549" s="205">
        <v>41821</v>
      </c>
    </row>
    <row r="550" spans="2:8">
      <c r="B550" s="201">
        <v>1.5859999999999999E-2</v>
      </c>
      <c r="C550" s="202">
        <v>3</v>
      </c>
      <c r="D550" s="202" t="s">
        <v>32</v>
      </c>
      <c r="E550" s="230">
        <v>5.32</v>
      </c>
      <c r="F550" s="204">
        <v>0</v>
      </c>
      <c r="G550" s="204">
        <v>0</v>
      </c>
      <c r="H550" s="205">
        <v>41821</v>
      </c>
    </row>
    <row r="551" spans="2:8">
      <c r="B551" s="201">
        <v>1.3389999999999999E-2</v>
      </c>
      <c r="C551" s="202">
        <v>4</v>
      </c>
      <c r="D551" s="202" t="s">
        <v>33</v>
      </c>
      <c r="E551" s="230">
        <v>3.03</v>
      </c>
      <c r="F551" s="204">
        <v>0</v>
      </c>
      <c r="G551" s="204">
        <v>0</v>
      </c>
      <c r="H551" s="205">
        <v>41821</v>
      </c>
    </row>
    <row r="552" spans="2:8">
      <c r="B552" s="201">
        <v>8.1799999999999998E-3</v>
      </c>
      <c r="C552" s="202">
        <v>5</v>
      </c>
      <c r="D552" s="202" t="s">
        <v>34</v>
      </c>
      <c r="E552" s="230">
        <v>1.68</v>
      </c>
      <c r="F552" s="204">
        <v>0</v>
      </c>
      <c r="G552" s="204">
        <v>0</v>
      </c>
      <c r="H552" s="205">
        <v>41821</v>
      </c>
    </row>
    <row r="553" spans="2:8">
      <c r="B553" s="201">
        <v>1.2119999999999999E-2</v>
      </c>
      <c r="C553" s="202">
        <v>5</v>
      </c>
      <c r="D553" s="202" t="s">
        <v>34</v>
      </c>
      <c r="E553" s="230">
        <v>5.66</v>
      </c>
      <c r="F553" s="204">
        <v>0</v>
      </c>
      <c r="G553" s="204">
        <v>0</v>
      </c>
      <c r="H553" s="205">
        <v>41821</v>
      </c>
    </row>
    <row r="554" spans="2:8">
      <c r="B554" s="201">
        <v>1.3729999999999999E-2</v>
      </c>
      <c r="C554" s="202">
        <v>5</v>
      </c>
      <c r="D554" s="202" t="s">
        <v>34</v>
      </c>
      <c r="E554" s="230">
        <v>7.66</v>
      </c>
      <c r="F554" s="204">
        <v>0</v>
      </c>
      <c r="G554" s="204">
        <v>0</v>
      </c>
      <c r="H554" s="205">
        <v>41821</v>
      </c>
    </row>
    <row r="555" spans="2:8">
      <c r="B555" s="201">
        <v>1.435E-2</v>
      </c>
      <c r="C555" s="202">
        <v>2</v>
      </c>
      <c r="D555" s="202" t="s">
        <v>36</v>
      </c>
      <c r="E555" s="230">
        <v>2.71</v>
      </c>
      <c r="F555" s="204">
        <v>1</v>
      </c>
      <c r="G555" s="204">
        <v>0</v>
      </c>
      <c r="H555" s="205">
        <v>41821</v>
      </c>
    </row>
    <row r="556" spans="2:8">
      <c r="B556" s="201">
        <v>1.6040000000000002E-2</v>
      </c>
      <c r="C556" s="202">
        <v>2</v>
      </c>
      <c r="D556" s="202" t="s">
        <v>35</v>
      </c>
      <c r="E556" s="230">
        <v>5.44</v>
      </c>
      <c r="F556" s="204">
        <v>1</v>
      </c>
      <c r="G556" s="204">
        <v>0</v>
      </c>
      <c r="H556" s="205">
        <v>41821</v>
      </c>
    </row>
    <row r="557" spans="2:8">
      <c r="B557" s="201">
        <v>1.6990000000000002E-2</v>
      </c>
      <c r="C557" s="202">
        <v>2</v>
      </c>
      <c r="D557" s="202" t="s">
        <v>35</v>
      </c>
      <c r="E557" s="230">
        <v>7.27</v>
      </c>
      <c r="F557" s="204">
        <v>1</v>
      </c>
      <c r="G557" s="204">
        <v>0</v>
      </c>
      <c r="H557" s="205">
        <v>41821</v>
      </c>
    </row>
    <row r="558" spans="2:8">
      <c r="B558" s="201">
        <v>9.3400000000000011E-3</v>
      </c>
      <c r="C558" s="202">
        <v>3</v>
      </c>
      <c r="D558" s="202" t="s">
        <v>26</v>
      </c>
      <c r="E558" s="230">
        <v>2.1949999999999998</v>
      </c>
      <c r="F558" s="204">
        <v>0</v>
      </c>
      <c r="G558" s="204">
        <v>0</v>
      </c>
      <c r="H558" s="205">
        <v>41791</v>
      </c>
    </row>
    <row r="559" spans="2:8">
      <c r="B559" s="201">
        <v>1.023E-2</v>
      </c>
      <c r="C559" s="202">
        <v>3</v>
      </c>
      <c r="D559" s="202" t="s">
        <v>26</v>
      </c>
      <c r="E559" s="230">
        <v>2.46</v>
      </c>
      <c r="F559" s="204">
        <v>0</v>
      </c>
      <c r="G559" s="204">
        <v>0</v>
      </c>
      <c r="H559" s="205">
        <v>41791</v>
      </c>
    </row>
    <row r="560" spans="2:8">
      <c r="B560" s="201">
        <v>1.0209999999999999E-2</v>
      </c>
      <c r="C560" s="202">
        <v>3</v>
      </c>
      <c r="D560" s="202" t="s">
        <v>26</v>
      </c>
      <c r="E560" s="230">
        <v>3.38</v>
      </c>
      <c r="F560" s="204">
        <v>0</v>
      </c>
      <c r="G560" s="204">
        <v>0</v>
      </c>
      <c r="H560" s="205">
        <v>41791</v>
      </c>
    </row>
    <row r="561" spans="2:8">
      <c r="B561" s="201">
        <v>1.272E-2</v>
      </c>
      <c r="C561" s="202">
        <v>3</v>
      </c>
      <c r="D561" s="202" t="s">
        <v>26</v>
      </c>
      <c r="E561" s="230">
        <v>5.54</v>
      </c>
      <c r="F561" s="204">
        <v>0</v>
      </c>
      <c r="G561" s="204">
        <v>0</v>
      </c>
      <c r="H561" s="205">
        <v>41791</v>
      </c>
    </row>
    <row r="562" spans="2:8">
      <c r="B562" s="201">
        <v>1.286E-2</v>
      </c>
      <c r="C562" s="202">
        <v>2</v>
      </c>
      <c r="D562" s="202" t="s">
        <v>26</v>
      </c>
      <c r="E562" s="230">
        <v>1.7889999999999999</v>
      </c>
      <c r="F562" s="204">
        <v>1</v>
      </c>
      <c r="G562" s="204">
        <v>0</v>
      </c>
      <c r="H562" s="205">
        <v>41791</v>
      </c>
    </row>
    <row r="563" spans="2:8">
      <c r="B563" s="201">
        <v>1.3919999999999998E-2</v>
      </c>
      <c r="C563" s="202">
        <v>2</v>
      </c>
      <c r="D563" s="202" t="s">
        <v>27</v>
      </c>
      <c r="E563" s="230">
        <v>2.29</v>
      </c>
      <c r="F563" s="204">
        <v>1</v>
      </c>
      <c r="G563" s="204">
        <v>0</v>
      </c>
      <c r="H563" s="205">
        <v>41791</v>
      </c>
    </row>
    <row r="564" spans="2:8">
      <c r="B564" s="201">
        <v>1.9470000000000001E-2</v>
      </c>
      <c r="C564" s="202">
        <v>2</v>
      </c>
      <c r="D564" s="202" t="s">
        <v>27</v>
      </c>
      <c r="E564" s="230">
        <v>5.42</v>
      </c>
      <c r="F564" s="204">
        <v>1</v>
      </c>
      <c r="G564" s="204">
        <v>0</v>
      </c>
      <c r="H564" s="205">
        <v>41791</v>
      </c>
    </row>
    <row r="565" spans="2:8">
      <c r="B565" s="201">
        <v>1.9179999999999999E-2</v>
      </c>
      <c r="C565" s="202">
        <v>2</v>
      </c>
      <c r="D565" s="202" t="s">
        <v>27</v>
      </c>
      <c r="E565" s="230">
        <v>6.07</v>
      </c>
      <c r="F565" s="204">
        <v>1</v>
      </c>
      <c r="G565" s="204">
        <v>0</v>
      </c>
      <c r="H565" s="205">
        <v>41791</v>
      </c>
    </row>
    <row r="566" spans="2:8">
      <c r="B566" s="201">
        <v>2.2559999999999997E-2</v>
      </c>
      <c r="C566" s="202">
        <v>2</v>
      </c>
      <c r="D566" s="202" t="s">
        <v>27</v>
      </c>
      <c r="E566" s="230">
        <v>8.77</v>
      </c>
      <c r="F566" s="204">
        <v>1</v>
      </c>
      <c r="G566" s="204">
        <v>0</v>
      </c>
      <c r="H566" s="205">
        <v>41791</v>
      </c>
    </row>
    <row r="567" spans="2:8">
      <c r="B567" s="201">
        <v>1.4590000000000001E-2</v>
      </c>
      <c r="C567" s="202">
        <v>2</v>
      </c>
      <c r="D567" s="202" t="s">
        <v>28</v>
      </c>
      <c r="E567" s="230">
        <v>2.367</v>
      </c>
      <c r="F567" s="204">
        <v>1</v>
      </c>
      <c r="G567" s="204">
        <v>0</v>
      </c>
      <c r="H567" s="205">
        <v>41791</v>
      </c>
    </row>
    <row r="568" spans="2:8">
      <c r="B568" s="201">
        <v>1.7260000000000001E-2</v>
      </c>
      <c r="C568" s="202">
        <v>2</v>
      </c>
      <c r="D568" s="202" t="s">
        <v>28</v>
      </c>
      <c r="E568" s="230">
        <v>4.76</v>
      </c>
      <c r="F568" s="204">
        <v>1</v>
      </c>
      <c r="G568" s="204">
        <v>0</v>
      </c>
      <c r="H568" s="205">
        <v>41791</v>
      </c>
    </row>
    <row r="569" spans="2:8">
      <c r="B569" s="201">
        <v>1.8420000000000002E-2</v>
      </c>
      <c r="C569" s="202">
        <v>2</v>
      </c>
      <c r="D569" s="202" t="s">
        <v>28</v>
      </c>
      <c r="E569" s="230">
        <v>5.7</v>
      </c>
      <c r="F569" s="204">
        <v>1</v>
      </c>
      <c r="G569" s="204">
        <v>0</v>
      </c>
      <c r="H569" s="205">
        <v>41791</v>
      </c>
    </row>
    <row r="570" spans="2:8">
      <c r="B570" s="201">
        <v>2.197E-2</v>
      </c>
      <c r="C570" s="202">
        <v>2</v>
      </c>
      <c r="D570" s="202" t="s">
        <v>28</v>
      </c>
      <c r="E570" s="230">
        <v>8.77</v>
      </c>
      <c r="F570" s="204">
        <v>1</v>
      </c>
      <c r="G570" s="204">
        <v>0</v>
      </c>
      <c r="H570" s="205">
        <v>41791</v>
      </c>
    </row>
    <row r="571" spans="2:8">
      <c r="B571" s="201">
        <v>1.8489999999999999E-2</v>
      </c>
      <c r="C571" s="202">
        <v>2</v>
      </c>
      <c r="D571" s="202" t="s">
        <v>29</v>
      </c>
      <c r="E571" s="230">
        <v>6.03</v>
      </c>
      <c r="F571" s="204">
        <v>0</v>
      </c>
      <c r="G571" s="204">
        <v>0</v>
      </c>
      <c r="H571" s="205">
        <v>41791</v>
      </c>
    </row>
    <row r="572" spans="2:8">
      <c r="B572" s="201">
        <v>1.7170000000000001E-2</v>
      </c>
      <c r="C572" s="202">
        <v>2</v>
      </c>
      <c r="D572" s="202" t="s">
        <v>29</v>
      </c>
      <c r="E572" s="230">
        <v>6.96</v>
      </c>
      <c r="F572" s="204">
        <v>0</v>
      </c>
      <c r="G572" s="204">
        <v>0</v>
      </c>
      <c r="H572" s="205">
        <v>41791</v>
      </c>
    </row>
    <row r="573" spans="2:8">
      <c r="B573" s="201">
        <v>1.7170000000000001E-2</v>
      </c>
      <c r="C573" s="202">
        <v>1</v>
      </c>
      <c r="D573" s="202" t="s">
        <v>30</v>
      </c>
      <c r="E573" s="230">
        <v>2.8679999999999999</v>
      </c>
      <c r="F573" s="204">
        <v>0</v>
      </c>
      <c r="G573" s="204">
        <v>0</v>
      </c>
      <c r="H573" s="205">
        <v>41791</v>
      </c>
    </row>
    <row r="574" spans="2:8">
      <c r="B574" s="201">
        <v>1.797E-2</v>
      </c>
      <c r="C574" s="202">
        <v>1</v>
      </c>
      <c r="D574" s="202" t="s">
        <v>30</v>
      </c>
      <c r="E574" s="230">
        <v>3.98</v>
      </c>
      <c r="F574" s="204">
        <v>0</v>
      </c>
      <c r="G574" s="204">
        <v>0</v>
      </c>
      <c r="H574" s="205">
        <v>41791</v>
      </c>
    </row>
    <row r="575" spans="2:8">
      <c r="B575" s="201">
        <v>1.7829999999999999E-2</v>
      </c>
      <c r="C575" s="202">
        <v>1</v>
      </c>
      <c r="D575" s="202" t="s">
        <v>30</v>
      </c>
      <c r="E575" s="230">
        <v>5.99</v>
      </c>
      <c r="F575" s="204">
        <v>0</v>
      </c>
      <c r="G575" s="204">
        <v>0</v>
      </c>
      <c r="H575" s="205">
        <v>41791</v>
      </c>
    </row>
    <row r="576" spans="2:8">
      <c r="B576" s="201">
        <v>9.41E-3</v>
      </c>
      <c r="C576" s="202">
        <v>6</v>
      </c>
      <c r="D576" s="202" t="s">
        <v>31</v>
      </c>
      <c r="E576" s="230">
        <v>2.71</v>
      </c>
      <c r="F576" s="204">
        <v>1</v>
      </c>
      <c r="G576" s="204">
        <v>0</v>
      </c>
      <c r="H576" s="205">
        <v>41791</v>
      </c>
    </row>
    <row r="577" spans="2:8">
      <c r="B577" s="201">
        <v>1.2460000000000001E-2</v>
      </c>
      <c r="C577" s="202">
        <v>6</v>
      </c>
      <c r="D577" s="202" t="s">
        <v>31</v>
      </c>
      <c r="E577" s="230">
        <v>5.45</v>
      </c>
      <c r="F577" s="204">
        <v>1</v>
      </c>
      <c r="G577" s="204">
        <v>0</v>
      </c>
      <c r="H577" s="205">
        <v>41791</v>
      </c>
    </row>
    <row r="578" spans="2:8">
      <c r="B578" s="201">
        <v>1.201E-2</v>
      </c>
      <c r="C578" s="202">
        <v>6</v>
      </c>
      <c r="D578" s="202" t="s">
        <v>31</v>
      </c>
      <c r="E578" s="230">
        <v>6.03</v>
      </c>
      <c r="F578" s="204">
        <v>1</v>
      </c>
      <c r="G578" s="204">
        <v>0</v>
      </c>
      <c r="H578" s="205">
        <v>41791</v>
      </c>
    </row>
    <row r="579" spans="2:8">
      <c r="B579" s="201">
        <v>1.1209999999999999E-2</v>
      </c>
      <c r="C579" s="202">
        <v>3</v>
      </c>
      <c r="D579" s="202" t="s">
        <v>32</v>
      </c>
      <c r="E579" s="230">
        <v>1.8080000000000001</v>
      </c>
      <c r="F579" s="204">
        <v>0</v>
      </c>
      <c r="G579" s="204">
        <v>0</v>
      </c>
      <c r="H579" s="205">
        <v>41791</v>
      </c>
    </row>
    <row r="580" spans="2:8">
      <c r="B580" s="201">
        <v>1.617E-2</v>
      </c>
      <c r="C580" s="202">
        <v>3</v>
      </c>
      <c r="D580" s="202" t="s">
        <v>32</v>
      </c>
      <c r="E580" s="230">
        <v>5.4029999999999996</v>
      </c>
      <c r="F580" s="204">
        <v>0</v>
      </c>
      <c r="G580" s="204">
        <v>0</v>
      </c>
      <c r="H580" s="205">
        <v>41791</v>
      </c>
    </row>
    <row r="581" spans="2:8">
      <c r="B581" s="201">
        <v>8.0200000000000011E-3</v>
      </c>
      <c r="C581" s="202">
        <v>5</v>
      </c>
      <c r="D581" s="202" t="s">
        <v>34</v>
      </c>
      <c r="E581" s="230">
        <v>1.76</v>
      </c>
      <c r="F581" s="204">
        <v>0</v>
      </c>
      <c r="G581" s="204">
        <v>0</v>
      </c>
      <c r="H581" s="205">
        <v>41791</v>
      </c>
    </row>
    <row r="582" spans="2:8">
      <c r="B582" s="201">
        <v>1.214E-2</v>
      </c>
      <c r="C582" s="202">
        <v>5</v>
      </c>
      <c r="D582" s="202" t="s">
        <v>34</v>
      </c>
      <c r="E582" s="230">
        <v>5.74</v>
      </c>
      <c r="F582" s="204">
        <v>0</v>
      </c>
      <c r="G582" s="204">
        <v>0</v>
      </c>
      <c r="H582" s="205">
        <v>41791</v>
      </c>
    </row>
    <row r="583" spans="2:8">
      <c r="B583" s="201">
        <v>1.4159999999999999E-2</v>
      </c>
      <c r="C583" s="202">
        <v>5</v>
      </c>
      <c r="D583" s="202" t="s">
        <v>34</v>
      </c>
      <c r="E583" s="230">
        <v>7.74</v>
      </c>
      <c r="F583" s="204">
        <v>0</v>
      </c>
      <c r="G583" s="204">
        <v>0</v>
      </c>
      <c r="H583" s="205">
        <v>41791</v>
      </c>
    </row>
    <row r="584" spans="2:8">
      <c r="B584" s="201">
        <v>1.4199999999999999E-2</v>
      </c>
      <c r="C584" s="202">
        <v>2</v>
      </c>
      <c r="D584" s="202" t="s">
        <v>36</v>
      </c>
      <c r="E584" s="230">
        <v>2.79</v>
      </c>
      <c r="F584" s="204">
        <v>1</v>
      </c>
      <c r="G584" s="204">
        <v>0</v>
      </c>
      <c r="H584" s="205">
        <v>41791</v>
      </c>
    </row>
    <row r="585" spans="2:8">
      <c r="B585" s="201">
        <v>1.5520000000000001E-2</v>
      </c>
      <c r="C585" s="202">
        <v>2</v>
      </c>
      <c r="D585" s="202" t="s">
        <v>35</v>
      </c>
      <c r="E585" s="230">
        <v>5.52</v>
      </c>
      <c r="F585" s="204">
        <v>1</v>
      </c>
      <c r="G585" s="204">
        <v>0</v>
      </c>
      <c r="H585" s="205">
        <v>41791</v>
      </c>
    </row>
    <row r="586" spans="2:8">
      <c r="B586" s="201">
        <v>1.7829999999999999E-2</v>
      </c>
      <c r="C586" s="202">
        <v>2</v>
      </c>
      <c r="D586" s="202" t="s">
        <v>35</v>
      </c>
      <c r="E586" s="230">
        <v>7.35</v>
      </c>
      <c r="F586" s="204">
        <v>1</v>
      </c>
      <c r="G586" s="204">
        <v>0</v>
      </c>
      <c r="H586" s="205">
        <v>41791</v>
      </c>
    </row>
    <row r="587" spans="2:8">
      <c r="B587" s="201">
        <v>1.073E-2</v>
      </c>
      <c r="C587" s="202">
        <v>3</v>
      </c>
      <c r="D587" s="202" t="s">
        <v>26</v>
      </c>
      <c r="E587" s="230">
        <v>1.6020000000000001</v>
      </c>
      <c r="F587" s="204">
        <v>0</v>
      </c>
      <c r="G587" s="204">
        <v>0</v>
      </c>
      <c r="H587" s="205">
        <v>41730</v>
      </c>
    </row>
    <row r="588" spans="2:8">
      <c r="B588" s="201">
        <v>1.1739999999999999E-2</v>
      </c>
      <c r="C588" s="202">
        <v>3</v>
      </c>
      <c r="D588" s="202" t="s">
        <v>26</v>
      </c>
      <c r="E588" s="230">
        <v>2.36</v>
      </c>
      <c r="F588" s="204">
        <v>0</v>
      </c>
      <c r="G588" s="204">
        <v>0</v>
      </c>
      <c r="H588" s="205">
        <v>41730</v>
      </c>
    </row>
    <row r="589" spans="2:8">
      <c r="B589" s="201">
        <v>1.269E-2</v>
      </c>
      <c r="C589" s="202">
        <v>3</v>
      </c>
      <c r="D589" s="202" t="s">
        <v>26</v>
      </c>
      <c r="E589" s="230">
        <v>2.63</v>
      </c>
      <c r="F589" s="204">
        <v>0</v>
      </c>
      <c r="G589" s="204">
        <v>0</v>
      </c>
      <c r="H589" s="205">
        <v>41730</v>
      </c>
    </row>
    <row r="590" spans="2:8">
      <c r="B590" s="201">
        <v>1.204E-2</v>
      </c>
      <c r="C590" s="202">
        <v>3</v>
      </c>
      <c r="D590" s="202" t="s">
        <v>26</v>
      </c>
      <c r="E590" s="230">
        <v>3.55</v>
      </c>
      <c r="F590" s="204">
        <v>0</v>
      </c>
      <c r="G590" s="204">
        <v>0</v>
      </c>
      <c r="H590" s="205">
        <v>41730</v>
      </c>
    </row>
    <row r="591" spans="2:8">
      <c r="B591" s="201">
        <v>1.3580000000000002E-2</v>
      </c>
      <c r="C591" s="202">
        <v>3</v>
      </c>
      <c r="D591" s="202" t="s">
        <v>26</v>
      </c>
      <c r="E591" s="230">
        <v>5.7</v>
      </c>
      <c r="F591" s="204">
        <v>0</v>
      </c>
      <c r="G591" s="204">
        <v>0</v>
      </c>
      <c r="H591" s="205">
        <v>41730</v>
      </c>
    </row>
    <row r="592" spans="2:8">
      <c r="B592" s="201">
        <v>1.451E-2</v>
      </c>
      <c r="C592" s="202">
        <v>2</v>
      </c>
      <c r="D592" s="202" t="s">
        <v>27</v>
      </c>
      <c r="E592" s="230">
        <v>1.956</v>
      </c>
      <c r="F592" s="204">
        <v>1</v>
      </c>
      <c r="G592" s="204">
        <v>0</v>
      </c>
      <c r="H592" s="205">
        <v>41730</v>
      </c>
    </row>
    <row r="593" spans="2:8">
      <c r="B593" s="201">
        <v>1.584E-2</v>
      </c>
      <c r="C593" s="202">
        <v>2</v>
      </c>
      <c r="D593" s="202" t="s">
        <v>27</v>
      </c>
      <c r="E593" s="230">
        <v>2.46</v>
      </c>
      <c r="F593" s="204">
        <v>1</v>
      </c>
      <c r="G593" s="204">
        <v>0</v>
      </c>
      <c r="H593" s="205">
        <v>41730</v>
      </c>
    </row>
    <row r="594" spans="2:8">
      <c r="B594" s="201">
        <v>2.0670000000000001E-2</v>
      </c>
      <c r="C594" s="202">
        <v>2</v>
      </c>
      <c r="D594" s="202" t="s">
        <v>27</v>
      </c>
      <c r="E594" s="230">
        <v>5.59</v>
      </c>
      <c r="F594" s="204">
        <v>1</v>
      </c>
      <c r="G594" s="204">
        <v>0</v>
      </c>
      <c r="H594" s="205">
        <v>41730</v>
      </c>
    </row>
    <row r="595" spans="2:8">
      <c r="B595" s="201">
        <v>1.9480000000000001E-2</v>
      </c>
      <c r="C595" s="202">
        <v>2</v>
      </c>
      <c r="D595" s="202" t="s">
        <v>27</v>
      </c>
      <c r="E595" s="230">
        <v>6.23</v>
      </c>
      <c r="F595" s="204">
        <v>1</v>
      </c>
      <c r="G595" s="204">
        <v>0</v>
      </c>
      <c r="H595" s="205">
        <v>41730</v>
      </c>
    </row>
    <row r="596" spans="2:8">
      <c r="B596" s="201">
        <v>2.197E-2</v>
      </c>
      <c r="C596" s="202">
        <v>2</v>
      </c>
      <c r="D596" s="202" t="s">
        <v>27</v>
      </c>
      <c r="E596" s="230">
        <v>8.94</v>
      </c>
      <c r="F596" s="204">
        <v>1</v>
      </c>
      <c r="G596" s="204">
        <v>0</v>
      </c>
      <c r="H596" s="205">
        <v>41730</v>
      </c>
    </row>
    <row r="597" spans="2:8">
      <c r="B597" s="201">
        <v>1.5780000000000002E-2</v>
      </c>
      <c r="C597" s="202">
        <v>2</v>
      </c>
      <c r="D597" s="202" t="s">
        <v>28</v>
      </c>
      <c r="E597" s="230">
        <v>2.5299999999999998</v>
      </c>
      <c r="F597" s="204">
        <v>1</v>
      </c>
      <c r="G597" s="204">
        <v>0</v>
      </c>
      <c r="H597" s="205">
        <v>41730</v>
      </c>
    </row>
    <row r="598" spans="2:8">
      <c r="B598" s="201">
        <v>1.8089999999999998E-2</v>
      </c>
      <c r="C598" s="202">
        <v>2</v>
      </c>
      <c r="D598" s="202" t="s">
        <v>28</v>
      </c>
      <c r="E598" s="230">
        <v>4.93</v>
      </c>
      <c r="F598" s="204">
        <v>1</v>
      </c>
      <c r="G598" s="204">
        <v>0</v>
      </c>
      <c r="H598" s="205">
        <v>41730</v>
      </c>
    </row>
    <row r="599" spans="2:8">
      <c r="B599" s="201">
        <v>1.899E-2</v>
      </c>
      <c r="C599" s="202">
        <v>2</v>
      </c>
      <c r="D599" s="202" t="s">
        <v>28</v>
      </c>
      <c r="E599" s="230">
        <v>5.87</v>
      </c>
      <c r="F599" s="204">
        <v>1</v>
      </c>
      <c r="G599" s="204">
        <v>0</v>
      </c>
      <c r="H599" s="205">
        <v>41730</v>
      </c>
    </row>
    <row r="600" spans="2:8">
      <c r="B600" s="201">
        <v>2.2069999999999999E-2</v>
      </c>
      <c r="C600" s="202">
        <v>2</v>
      </c>
      <c r="D600" s="202" t="s">
        <v>28</v>
      </c>
      <c r="E600" s="230">
        <v>8.93</v>
      </c>
      <c r="F600" s="204">
        <v>1</v>
      </c>
      <c r="G600" s="204">
        <v>0</v>
      </c>
      <c r="H600" s="205">
        <v>41730</v>
      </c>
    </row>
    <row r="601" spans="2:8">
      <c r="B601" s="201">
        <v>1.8610000000000002E-2</v>
      </c>
      <c r="C601" s="202">
        <v>2</v>
      </c>
      <c r="D601" s="202" t="s">
        <v>29</v>
      </c>
      <c r="E601" s="230">
        <v>6.2</v>
      </c>
      <c r="F601" s="204">
        <v>0</v>
      </c>
      <c r="G601" s="204">
        <v>0</v>
      </c>
      <c r="H601" s="205">
        <v>41730</v>
      </c>
    </row>
    <row r="602" spans="2:8">
      <c r="B602" s="201">
        <v>1.686E-2</v>
      </c>
      <c r="C602" s="202">
        <v>2</v>
      </c>
      <c r="D602" s="202" t="s">
        <v>29</v>
      </c>
      <c r="E602" s="230">
        <v>7.13</v>
      </c>
      <c r="F602" s="204">
        <v>0</v>
      </c>
      <c r="G602" s="204">
        <v>0</v>
      </c>
      <c r="H602" s="205">
        <v>41730</v>
      </c>
    </row>
    <row r="603" spans="2:8">
      <c r="B603" s="201">
        <v>1.8360000000000001E-2</v>
      </c>
      <c r="C603" s="202">
        <v>1</v>
      </c>
      <c r="D603" s="202" t="s">
        <v>30</v>
      </c>
      <c r="E603" s="230">
        <v>3.04</v>
      </c>
      <c r="F603" s="204">
        <v>0</v>
      </c>
      <c r="G603" s="204">
        <v>0</v>
      </c>
      <c r="H603" s="205">
        <v>41730</v>
      </c>
    </row>
    <row r="604" spans="2:8">
      <c r="B604" s="201">
        <v>1.8870000000000001E-2</v>
      </c>
      <c r="C604" s="202">
        <v>1</v>
      </c>
      <c r="D604" s="202" t="s">
        <v>30</v>
      </c>
      <c r="E604" s="230">
        <v>4.1500000000000004</v>
      </c>
      <c r="F604" s="204">
        <v>0</v>
      </c>
      <c r="G604" s="204">
        <v>0</v>
      </c>
      <c r="H604" s="205">
        <v>41730</v>
      </c>
    </row>
    <row r="605" spans="2:8">
      <c r="B605" s="201">
        <v>1.9189999999999999E-2</v>
      </c>
      <c r="C605" s="202">
        <v>1</v>
      </c>
      <c r="D605" s="202" t="s">
        <v>30</v>
      </c>
      <c r="E605" s="230">
        <v>6.16</v>
      </c>
      <c r="F605" s="204">
        <v>0</v>
      </c>
      <c r="G605" s="204">
        <v>0</v>
      </c>
      <c r="H605" s="205">
        <v>41730</v>
      </c>
    </row>
    <row r="606" spans="2:8">
      <c r="B606" s="201">
        <v>1.119E-2</v>
      </c>
      <c r="C606" s="202">
        <v>6</v>
      </c>
      <c r="D606" s="202" t="s">
        <v>31</v>
      </c>
      <c r="E606" s="230">
        <v>2.88</v>
      </c>
      <c r="F606" s="204">
        <v>1</v>
      </c>
      <c r="G606" s="204">
        <v>0</v>
      </c>
      <c r="H606" s="205">
        <v>41730</v>
      </c>
    </row>
    <row r="607" spans="2:8">
      <c r="B607" s="201">
        <v>1.333E-2</v>
      </c>
      <c r="C607" s="202">
        <v>6</v>
      </c>
      <c r="D607" s="202" t="s">
        <v>31</v>
      </c>
      <c r="E607" s="230">
        <v>5.62</v>
      </c>
      <c r="F607" s="204">
        <v>1</v>
      </c>
      <c r="G607" s="204">
        <v>0</v>
      </c>
      <c r="H607" s="205">
        <v>41730</v>
      </c>
    </row>
    <row r="608" spans="2:8">
      <c r="B608" s="201">
        <v>1.2809999999999998E-2</v>
      </c>
      <c r="C608" s="202">
        <v>6</v>
      </c>
      <c r="D608" s="202" t="s">
        <v>31</v>
      </c>
      <c r="E608" s="230">
        <v>6.2</v>
      </c>
      <c r="F608" s="204">
        <v>1</v>
      </c>
      <c r="G608" s="204">
        <v>0</v>
      </c>
      <c r="H608" s="205">
        <v>41730</v>
      </c>
    </row>
    <row r="609" spans="2:8">
      <c r="B609" s="201">
        <v>1.2809999999999998E-2</v>
      </c>
      <c r="C609" s="202">
        <v>3</v>
      </c>
      <c r="D609" s="202" t="s">
        <v>32</v>
      </c>
      <c r="E609" s="230">
        <v>1.98</v>
      </c>
      <c r="F609" s="204">
        <v>0</v>
      </c>
      <c r="G609" s="204">
        <v>0</v>
      </c>
      <c r="H609" s="205">
        <v>41730</v>
      </c>
    </row>
    <row r="610" spans="2:8">
      <c r="B610" s="201">
        <v>1.702E-2</v>
      </c>
      <c r="C610" s="202">
        <v>3</v>
      </c>
      <c r="D610" s="202" t="s">
        <v>32</v>
      </c>
      <c r="E610" s="230">
        <v>5.57</v>
      </c>
      <c r="F610" s="204">
        <v>0</v>
      </c>
      <c r="G610" s="204">
        <v>0</v>
      </c>
      <c r="H610" s="205">
        <v>41730</v>
      </c>
    </row>
    <row r="611" spans="2:8">
      <c r="B611" s="201">
        <v>9.2800000000000001E-3</v>
      </c>
      <c r="C611" s="202">
        <v>5</v>
      </c>
      <c r="D611" s="202" t="s">
        <v>34</v>
      </c>
      <c r="E611" s="230">
        <v>1.93</v>
      </c>
      <c r="F611" s="204">
        <v>0</v>
      </c>
      <c r="G611" s="204">
        <v>0</v>
      </c>
      <c r="H611" s="205">
        <v>41730</v>
      </c>
    </row>
    <row r="612" spans="2:8">
      <c r="B612" s="201">
        <v>1.2589999999999999E-2</v>
      </c>
      <c r="C612" s="202">
        <v>5</v>
      </c>
      <c r="D612" s="202" t="s">
        <v>34</v>
      </c>
      <c r="E612" s="230">
        <v>5.91</v>
      </c>
      <c r="F612" s="204">
        <v>0</v>
      </c>
      <c r="G612" s="204">
        <v>0</v>
      </c>
      <c r="H612" s="205">
        <v>41730</v>
      </c>
    </row>
    <row r="613" spans="2:8">
      <c r="B613" s="201">
        <v>1.4499999999999999E-2</v>
      </c>
      <c r="C613" s="202">
        <v>5</v>
      </c>
      <c r="D613" s="202" t="s">
        <v>34</v>
      </c>
      <c r="E613" s="230">
        <v>7.91</v>
      </c>
      <c r="F613" s="204">
        <v>0</v>
      </c>
      <c r="G613" s="204">
        <v>0</v>
      </c>
      <c r="H613" s="205">
        <v>41730</v>
      </c>
    </row>
    <row r="614" spans="2:8">
      <c r="B614" s="201">
        <v>1.512E-2</v>
      </c>
      <c r="C614" s="202">
        <v>2</v>
      </c>
      <c r="D614" s="202" t="s">
        <v>36</v>
      </c>
      <c r="E614" s="230">
        <v>2.96</v>
      </c>
      <c r="F614" s="204">
        <v>1</v>
      </c>
      <c r="G614" s="204">
        <v>0</v>
      </c>
      <c r="H614" s="205">
        <v>41730</v>
      </c>
    </row>
    <row r="615" spans="2:8">
      <c r="B615" s="201">
        <v>1.6200000000000003E-2</v>
      </c>
      <c r="C615" s="202">
        <v>2</v>
      </c>
      <c r="D615" s="202" t="s">
        <v>35</v>
      </c>
      <c r="E615" s="230">
        <v>5.68</v>
      </c>
      <c r="F615" s="204">
        <v>1</v>
      </c>
      <c r="G615" s="204">
        <v>0</v>
      </c>
      <c r="H615" s="205">
        <v>41730</v>
      </c>
    </row>
    <row r="616" spans="2:8">
      <c r="B616" s="201">
        <v>1.8600000000000002E-2</v>
      </c>
      <c r="C616" s="202">
        <v>2</v>
      </c>
      <c r="D616" s="202" t="s">
        <v>35</v>
      </c>
      <c r="E616" s="230">
        <v>7.52</v>
      </c>
      <c r="F616" s="204">
        <v>1</v>
      </c>
      <c r="G616" s="204">
        <v>0</v>
      </c>
      <c r="H616" s="205">
        <v>41730</v>
      </c>
    </row>
    <row r="617" spans="2:8">
      <c r="B617" s="201">
        <v>1.0540000000000001E-2</v>
      </c>
      <c r="C617" s="202">
        <v>3</v>
      </c>
      <c r="D617" s="202" t="s">
        <v>26</v>
      </c>
      <c r="E617" s="230">
        <v>1.69</v>
      </c>
      <c r="F617" s="204">
        <v>0</v>
      </c>
      <c r="G617" s="204">
        <v>0</v>
      </c>
      <c r="H617" s="205">
        <v>41699</v>
      </c>
    </row>
    <row r="618" spans="2:8">
      <c r="B618" s="201">
        <v>1.172E-2</v>
      </c>
      <c r="C618" s="202">
        <v>3</v>
      </c>
      <c r="D618" s="202" t="s">
        <v>26</v>
      </c>
      <c r="E618" s="230">
        <v>2.4500000000000002</v>
      </c>
      <c r="F618" s="204">
        <v>0</v>
      </c>
      <c r="G618" s="204">
        <v>0</v>
      </c>
      <c r="H618" s="205">
        <v>41699</v>
      </c>
    </row>
    <row r="619" spans="2:8">
      <c r="B619" s="201">
        <v>1.2829999999999999E-2</v>
      </c>
      <c r="C619" s="202">
        <v>3</v>
      </c>
      <c r="D619" s="202" t="s">
        <v>26</v>
      </c>
      <c r="E619" s="230">
        <v>2.71</v>
      </c>
      <c r="F619" s="204">
        <v>0</v>
      </c>
      <c r="G619" s="204">
        <v>0</v>
      </c>
      <c r="H619" s="205">
        <v>41699</v>
      </c>
    </row>
    <row r="620" spans="2:8">
      <c r="B620" s="201">
        <v>1.2279999999999999E-2</v>
      </c>
      <c r="C620" s="202">
        <v>3</v>
      </c>
      <c r="D620" s="202" t="s">
        <v>26</v>
      </c>
      <c r="E620" s="230">
        <v>3.63</v>
      </c>
      <c r="F620" s="204">
        <v>0</v>
      </c>
      <c r="G620" s="204">
        <v>0</v>
      </c>
      <c r="H620" s="205">
        <v>41699</v>
      </c>
    </row>
    <row r="621" spans="2:8">
      <c r="B621" s="201">
        <v>1.4619999999999999E-2</v>
      </c>
      <c r="C621" s="202">
        <v>3</v>
      </c>
      <c r="D621" s="202" t="s">
        <v>26</v>
      </c>
      <c r="E621" s="230">
        <v>5.79</v>
      </c>
      <c r="F621" s="204">
        <v>0</v>
      </c>
      <c r="G621" s="204">
        <v>0</v>
      </c>
      <c r="H621" s="205">
        <v>41699</v>
      </c>
    </row>
    <row r="622" spans="2:8">
      <c r="B622" s="201">
        <v>1.4190000000000001E-2</v>
      </c>
      <c r="C622" s="202">
        <v>2</v>
      </c>
      <c r="D622" s="202" t="s">
        <v>27</v>
      </c>
      <c r="E622" s="230">
        <v>2.04</v>
      </c>
      <c r="F622" s="204">
        <v>1</v>
      </c>
      <c r="G622" s="204">
        <v>0</v>
      </c>
      <c r="H622" s="205">
        <v>41699</v>
      </c>
    </row>
    <row r="623" spans="2:8">
      <c r="B623" s="201">
        <v>1.5629999999999998E-2</v>
      </c>
      <c r="C623" s="202">
        <v>2</v>
      </c>
      <c r="D623" s="202" t="s">
        <v>27</v>
      </c>
      <c r="E623" s="230">
        <v>2.5499999999999998</v>
      </c>
      <c r="F623" s="204">
        <v>1</v>
      </c>
      <c r="G623" s="204">
        <v>0</v>
      </c>
      <c r="H623" s="205">
        <v>41699</v>
      </c>
    </row>
    <row r="624" spans="2:8">
      <c r="B624" s="201">
        <v>2.1669999999999998E-2</v>
      </c>
      <c r="C624" s="202">
        <v>2</v>
      </c>
      <c r="D624" s="202" t="s">
        <v>27</v>
      </c>
      <c r="E624" s="230">
        <v>5.67</v>
      </c>
      <c r="F624" s="204">
        <v>1</v>
      </c>
      <c r="G624" s="204">
        <v>0</v>
      </c>
      <c r="H624" s="205">
        <v>41699</v>
      </c>
    </row>
    <row r="625" spans="2:8">
      <c r="B625" s="201">
        <v>2.0199999999999999E-2</v>
      </c>
      <c r="C625" s="202">
        <v>2</v>
      </c>
      <c r="D625" s="202" t="s">
        <v>27</v>
      </c>
      <c r="E625" s="230">
        <v>6.32</v>
      </c>
      <c r="F625" s="204">
        <v>1</v>
      </c>
      <c r="G625" s="204">
        <v>0</v>
      </c>
      <c r="H625" s="205">
        <v>41699</v>
      </c>
    </row>
    <row r="626" spans="2:8">
      <c r="B626" s="201">
        <v>2.2759999999999999E-2</v>
      </c>
      <c r="C626" s="202">
        <v>2</v>
      </c>
      <c r="D626" s="202" t="s">
        <v>27</v>
      </c>
      <c r="E626" s="230">
        <v>9.02</v>
      </c>
      <c r="F626" s="204">
        <v>1</v>
      </c>
      <c r="G626" s="204">
        <v>0</v>
      </c>
      <c r="H626" s="205">
        <v>41699</v>
      </c>
    </row>
    <row r="627" spans="2:8">
      <c r="B627" s="201">
        <v>1.559E-2</v>
      </c>
      <c r="C627" s="202">
        <v>2</v>
      </c>
      <c r="D627" s="202" t="s">
        <v>28</v>
      </c>
      <c r="E627" s="230">
        <v>2.62</v>
      </c>
      <c r="F627" s="204">
        <v>1</v>
      </c>
      <c r="G627" s="204">
        <v>0</v>
      </c>
      <c r="H627" s="205">
        <v>41699</v>
      </c>
    </row>
    <row r="628" spans="2:8">
      <c r="B628" s="201">
        <v>1.8530000000000001E-2</v>
      </c>
      <c r="C628" s="202">
        <v>2</v>
      </c>
      <c r="D628" s="202" t="s">
        <v>28</v>
      </c>
      <c r="E628" s="230">
        <v>5.0199999999999996</v>
      </c>
      <c r="F628" s="204">
        <v>1</v>
      </c>
      <c r="G628" s="204">
        <v>0</v>
      </c>
      <c r="H628" s="205">
        <v>41699</v>
      </c>
    </row>
    <row r="629" spans="2:8">
      <c r="B629" s="201">
        <v>1.9599999999999999E-2</v>
      </c>
      <c r="C629" s="202">
        <v>2</v>
      </c>
      <c r="D629" s="202" t="s">
        <v>28</v>
      </c>
      <c r="E629" s="230">
        <v>5.95</v>
      </c>
      <c r="F629" s="204">
        <v>1</v>
      </c>
      <c r="G629" s="204">
        <v>0</v>
      </c>
      <c r="H629" s="205">
        <v>41699</v>
      </c>
    </row>
    <row r="630" spans="2:8">
      <c r="B630" s="201">
        <v>2.2589999999999999E-2</v>
      </c>
      <c r="C630" s="202">
        <v>2</v>
      </c>
      <c r="D630" s="202" t="s">
        <v>28</v>
      </c>
      <c r="E630" s="230">
        <v>9.02</v>
      </c>
      <c r="F630" s="204">
        <v>1</v>
      </c>
      <c r="G630" s="204">
        <v>0</v>
      </c>
      <c r="H630" s="205">
        <v>41699</v>
      </c>
    </row>
    <row r="631" spans="2:8">
      <c r="B631" s="201">
        <v>1.975E-2</v>
      </c>
      <c r="C631" s="202">
        <v>2</v>
      </c>
      <c r="D631" s="202" t="s">
        <v>29</v>
      </c>
      <c r="E631" s="230">
        <v>6.28</v>
      </c>
      <c r="F631" s="204">
        <v>0</v>
      </c>
      <c r="G631" s="204">
        <v>0</v>
      </c>
      <c r="H631" s="205">
        <v>41699</v>
      </c>
    </row>
    <row r="632" spans="2:8">
      <c r="B632" s="201">
        <v>1.7689999999999997E-2</v>
      </c>
      <c r="C632" s="202">
        <v>2</v>
      </c>
      <c r="D632" s="202" t="s">
        <v>29</v>
      </c>
      <c r="E632" s="230">
        <v>7.21</v>
      </c>
      <c r="F632" s="204">
        <v>0</v>
      </c>
      <c r="G632" s="204">
        <v>0</v>
      </c>
      <c r="H632" s="205">
        <v>41699</v>
      </c>
    </row>
    <row r="633" spans="2:8">
      <c r="B633" s="201">
        <v>1.8440000000000002E-2</v>
      </c>
      <c r="C633" s="202">
        <v>1</v>
      </c>
      <c r="D633" s="202" t="s">
        <v>30</v>
      </c>
      <c r="E633" s="230">
        <v>3.12</v>
      </c>
      <c r="F633" s="204">
        <v>0</v>
      </c>
      <c r="G633" s="204">
        <v>0</v>
      </c>
      <c r="H633" s="205">
        <v>41699</v>
      </c>
    </row>
    <row r="634" spans="2:8">
      <c r="B634" s="201">
        <v>1.9379999999999998E-2</v>
      </c>
      <c r="C634" s="202">
        <v>1</v>
      </c>
      <c r="D634" s="202" t="s">
        <v>30</v>
      </c>
      <c r="E634" s="230">
        <v>4.32</v>
      </c>
      <c r="F634" s="204">
        <v>0</v>
      </c>
      <c r="G634" s="204">
        <v>0</v>
      </c>
      <c r="H634" s="205">
        <v>41699</v>
      </c>
    </row>
    <row r="635" spans="2:8">
      <c r="B635" s="201">
        <v>2.0379999999999999E-2</v>
      </c>
      <c r="C635" s="202">
        <v>1</v>
      </c>
      <c r="D635" s="202" t="s">
        <v>30</v>
      </c>
      <c r="E635" s="230">
        <v>6.24</v>
      </c>
      <c r="F635" s="204">
        <v>0</v>
      </c>
      <c r="G635" s="204">
        <v>0</v>
      </c>
      <c r="H635" s="205">
        <v>41699</v>
      </c>
    </row>
    <row r="636" spans="2:8">
      <c r="B636" s="201">
        <v>1.1009999999999999E-2</v>
      </c>
      <c r="C636" s="202">
        <v>6</v>
      </c>
      <c r="D636" s="202" t="s">
        <v>31</v>
      </c>
      <c r="E636" s="230">
        <v>2.9</v>
      </c>
      <c r="F636" s="204">
        <v>1</v>
      </c>
      <c r="G636" s="204">
        <v>0</v>
      </c>
      <c r="H636" s="205">
        <v>41699</v>
      </c>
    </row>
    <row r="637" spans="2:8">
      <c r="B637" s="201">
        <v>1.3809999999999999E-2</v>
      </c>
      <c r="C637" s="202">
        <v>6</v>
      </c>
      <c r="D637" s="202" t="s">
        <v>31</v>
      </c>
      <c r="E637" s="230">
        <v>5.7</v>
      </c>
      <c r="F637" s="204">
        <v>1</v>
      </c>
      <c r="G637" s="204">
        <v>0</v>
      </c>
      <c r="H637" s="205">
        <v>41699</v>
      </c>
    </row>
    <row r="638" spans="2:8">
      <c r="B638" s="201">
        <v>1.325E-2</v>
      </c>
      <c r="C638" s="202">
        <v>6</v>
      </c>
      <c r="D638" s="202" t="s">
        <v>31</v>
      </c>
      <c r="E638" s="230">
        <v>6.28</v>
      </c>
      <c r="F638" s="204">
        <v>1</v>
      </c>
      <c r="G638" s="204">
        <v>0</v>
      </c>
      <c r="H638" s="205">
        <v>41699</v>
      </c>
    </row>
    <row r="639" spans="2:8">
      <c r="B639" s="201">
        <v>1.2540000000000001E-2</v>
      </c>
      <c r="C639" s="202">
        <v>3</v>
      </c>
      <c r="D639" s="202" t="s">
        <v>32</v>
      </c>
      <c r="E639" s="230">
        <v>2.06</v>
      </c>
      <c r="F639" s="204">
        <v>0</v>
      </c>
      <c r="G639" s="204">
        <v>0</v>
      </c>
      <c r="H639" s="205">
        <v>41699</v>
      </c>
    </row>
    <row r="640" spans="2:8">
      <c r="B640" s="201">
        <v>1.7649999999999999E-2</v>
      </c>
      <c r="C640" s="202">
        <v>3</v>
      </c>
      <c r="D640" s="202" t="s">
        <v>32</v>
      </c>
      <c r="E640" s="230">
        <v>5.65</v>
      </c>
      <c r="F640" s="204">
        <v>0</v>
      </c>
      <c r="G640" s="204">
        <v>0</v>
      </c>
      <c r="H640" s="205">
        <v>41699</v>
      </c>
    </row>
    <row r="641" spans="2:8">
      <c r="B641" s="201">
        <v>1.4630000000000001E-2</v>
      </c>
      <c r="C641" s="202">
        <v>4</v>
      </c>
      <c r="D641" s="202" t="s">
        <v>33</v>
      </c>
      <c r="E641" s="230">
        <v>3.36</v>
      </c>
      <c r="F641" s="204">
        <v>0</v>
      </c>
      <c r="G641" s="204">
        <v>0</v>
      </c>
      <c r="H641" s="205">
        <v>41699</v>
      </c>
    </row>
    <row r="642" spans="2:8">
      <c r="B642" s="201">
        <v>8.8000000000000005E-3</v>
      </c>
      <c r="C642" s="202">
        <v>5</v>
      </c>
      <c r="D642" s="202" t="s">
        <v>34</v>
      </c>
      <c r="E642" s="230">
        <v>2.0099999999999998</v>
      </c>
      <c r="F642" s="204">
        <v>0</v>
      </c>
      <c r="G642" s="204">
        <v>0</v>
      </c>
      <c r="H642" s="205">
        <v>41699</v>
      </c>
    </row>
    <row r="643" spans="2:8">
      <c r="B643" s="201">
        <v>1.498E-2</v>
      </c>
      <c r="C643" s="202">
        <v>2</v>
      </c>
      <c r="D643" s="202" t="s">
        <v>36</v>
      </c>
      <c r="E643" s="230">
        <v>3.04</v>
      </c>
      <c r="F643" s="204">
        <v>1</v>
      </c>
      <c r="G643" s="204">
        <v>0</v>
      </c>
      <c r="H643" s="205">
        <v>41699</v>
      </c>
    </row>
    <row r="644" spans="2:8">
      <c r="B644" s="201">
        <v>1.7070000000000002E-2</v>
      </c>
      <c r="C644" s="202">
        <v>2</v>
      </c>
      <c r="D644" s="202" t="s">
        <v>35</v>
      </c>
      <c r="E644" s="230">
        <v>5.77</v>
      </c>
      <c r="F644" s="204">
        <v>1</v>
      </c>
      <c r="G644" s="204">
        <v>0</v>
      </c>
      <c r="H644" s="205">
        <v>41699</v>
      </c>
    </row>
    <row r="645" spans="2:8">
      <c r="B645" s="201">
        <v>1.9189999999999999E-2</v>
      </c>
      <c r="C645" s="202">
        <v>2</v>
      </c>
      <c r="D645" s="202" t="s">
        <v>35</v>
      </c>
      <c r="E645" s="230">
        <v>7.6</v>
      </c>
      <c r="F645" s="204">
        <v>1</v>
      </c>
      <c r="G645" s="204">
        <v>0</v>
      </c>
      <c r="H645" s="205">
        <v>41699</v>
      </c>
    </row>
    <row r="646" spans="2:8">
      <c r="B646" s="201">
        <v>1.0860000000000002E-2</v>
      </c>
      <c r="C646" s="202">
        <v>3</v>
      </c>
      <c r="D646" s="202" t="s">
        <v>26</v>
      </c>
      <c r="E646" s="230">
        <v>1.849</v>
      </c>
      <c r="F646" s="204">
        <v>0</v>
      </c>
      <c r="G646" s="204">
        <v>0</v>
      </c>
      <c r="H646" s="205">
        <v>41640</v>
      </c>
    </row>
    <row r="647" spans="2:8">
      <c r="B647" s="201">
        <v>1.1970000000000001E-2</v>
      </c>
      <c r="C647" s="202">
        <v>3</v>
      </c>
      <c r="D647" s="202" t="s">
        <v>26</v>
      </c>
      <c r="E647" s="230">
        <v>2.61</v>
      </c>
      <c r="F647" s="204">
        <v>0</v>
      </c>
      <c r="G647" s="204">
        <v>0</v>
      </c>
      <c r="H647" s="205">
        <v>41640</v>
      </c>
    </row>
    <row r="648" spans="2:8">
      <c r="B648" s="201">
        <v>1.2529999999999999E-2</v>
      </c>
      <c r="C648" s="202">
        <v>3</v>
      </c>
      <c r="D648" s="202" t="s">
        <v>26</v>
      </c>
      <c r="E648" s="230">
        <v>2.87</v>
      </c>
      <c r="F648" s="204">
        <v>0</v>
      </c>
      <c r="G648" s="204">
        <v>0</v>
      </c>
      <c r="H648" s="205">
        <v>41640</v>
      </c>
    </row>
    <row r="649" spans="2:8">
      <c r="B649" s="201">
        <v>1.3000000000000001E-2</v>
      </c>
      <c r="C649" s="202">
        <v>3</v>
      </c>
      <c r="D649" s="202" t="s">
        <v>26</v>
      </c>
      <c r="E649" s="230">
        <v>3.79</v>
      </c>
      <c r="F649" s="204">
        <v>0</v>
      </c>
      <c r="G649" s="204">
        <v>0</v>
      </c>
      <c r="H649" s="205">
        <v>41640</v>
      </c>
    </row>
    <row r="650" spans="2:8">
      <c r="B650" s="201">
        <v>1.4619999999999999E-2</v>
      </c>
      <c r="C650" s="202">
        <v>3</v>
      </c>
      <c r="D650" s="202" t="s">
        <v>26</v>
      </c>
      <c r="E650" s="230">
        <v>5.95</v>
      </c>
      <c r="F650" s="204">
        <v>0</v>
      </c>
      <c r="G650" s="204">
        <v>0</v>
      </c>
      <c r="H650" s="205">
        <v>41640</v>
      </c>
    </row>
    <row r="651" spans="2:8">
      <c r="B651" s="201">
        <v>1.423E-2</v>
      </c>
      <c r="C651" s="202">
        <v>2</v>
      </c>
      <c r="D651" s="202" t="s">
        <v>27</v>
      </c>
      <c r="E651" s="230">
        <v>2.2000000000000002</v>
      </c>
      <c r="F651" s="204">
        <v>1</v>
      </c>
      <c r="G651" s="204">
        <v>0</v>
      </c>
      <c r="H651" s="205">
        <v>41640</v>
      </c>
    </row>
    <row r="652" spans="2:8">
      <c r="B652" s="201">
        <v>1.5509999999999999E-2</v>
      </c>
      <c r="C652" s="202">
        <v>2</v>
      </c>
      <c r="D652" s="202" t="s">
        <v>27</v>
      </c>
      <c r="E652" s="230">
        <v>2.7</v>
      </c>
      <c r="F652" s="204">
        <v>1</v>
      </c>
      <c r="G652" s="204">
        <v>0</v>
      </c>
      <c r="H652" s="205">
        <v>41640</v>
      </c>
    </row>
    <row r="653" spans="2:8">
      <c r="B653" s="201">
        <v>2.1160000000000002E-2</v>
      </c>
      <c r="C653" s="202">
        <v>2</v>
      </c>
      <c r="D653" s="202" t="s">
        <v>27</v>
      </c>
      <c r="E653" s="230">
        <v>5.84</v>
      </c>
      <c r="F653" s="204">
        <v>1</v>
      </c>
      <c r="G653" s="204">
        <v>0</v>
      </c>
      <c r="H653" s="205">
        <v>41640</v>
      </c>
    </row>
    <row r="654" spans="2:8">
      <c r="B654" s="201">
        <v>1.9859999999999999E-2</v>
      </c>
      <c r="C654" s="202">
        <v>2</v>
      </c>
      <c r="D654" s="202" t="s">
        <v>27</v>
      </c>
      <c r="E654" s="230">
        <v>6.48</v>
      </c>
      <c r="F654" s="204">
        <v>1</v>
      </c>
      <c r="G654" s="204">
        <v>0</v>
      </c>
      <c r="H654" s="205">
        <v>41640</v>
      </c>
    </row>
    <row r="655" spans="2:8">
      <c r="B655" s="201">
        <v>2.249E-2</v>
      </c>
      <c r="C655" s="202">
        <v>2</v>
      </c>
      <c r="D655" s="202" t="s">
        <v>27</v>
      </c>
      <c r="E655" s="230">
        <v>9.1999999999999993</v>
      </c>
      <c r="F655" s="204">
        <v>1</v>
      </c>
      <c r="G655" s="204">
        <v>0</v>
      </c>
      <c r="H655" s="205">
        <v>41640</v>
      </c>
    </row>
    <row r="656" spans="2:8">
      <c r="B656" s="201">
        <v>1.5480000000000001E-2</v>
      </c>
      <c r="C656" s="202">
        <v>2</v>
      </c>
      <c r="D656" s="202" t="s">
        <v>28</v>
      </c>
      <c r="E656" s="230">
        <v>2.78</v>
      </c>
      <c r="F656" s="204">
        <v>1</v>
      </c>
      <c r="G656" s="204">
        <v>0</v>
      </c>
      <c r="H656" s="205">
        <v>41640</v>
      </c>
    </row>
    <row r="657" spans="2:8">
      <c r="B657" s="201">
        <v>1.821E-2</v>
      </c>
      <c r="C657" s="202">
        <v>2</v>
      </c>
      <c r="D657" s="202" t="s">
        <v>28</v>
      </c>
      <c r="E657" s="230">
        <v>5.18</v>
      </c>
      <c r="F657" s="204">
        <v>1</v>
      </c>
      <c r="G657" s="204">
        <v>0</v>
      </c>
      <c r="H657" s="205">
        <v>41640</v>
      </c>
    </row>
    <row r="658" spans="2:8">
      <c r="B658" s="201">
        <v>1.916E-2</v>
      </c>
      <c r="C658" s="202">
        <v>2</v>
      </c>
      <c r="D658" s="202" t="s">
        <v>28</v>
      </c>
      <c r="E658" s="230">
        <v>6.12</v>
      </c>
      <c r="F658" s="204">
        <v>1</v>
      </c>
      <c r="G658" s="204">
        <v>0</v>
      </c>
      <c r="H658" s="205">
        <v>41640</v>
      </c>
    </row>
    <row r="659" spans="2:8">
      <c r="B659" s="201">
        <v>2.2429999999999999E-2</v>
      </c>
      <c r="C659" s="202">
        <v>2</v>
      </c>
      <c r="D659" s="202" t="s">
        <v>28</v>
      </c>
      <c r="E659" s="230">
        <v>9.18</v>
      </c>
      <c r="F659" s="204">
        <v>1</v>
      </c>
      <c r="G659" s="204">
        <v>0</v>
      </c>
      <c r="H659" s="205">
        <v>41640</v>
      </c>
    </row>
    <row r="660" spans="2:8">
      <c r="B660" s="201">
        <v>1.8950000000000002E-2</v>
      </c>
      <c r="C660" s="202">
        <v>2</v>
      </c>
      <c r="D660" s="202" t="s">
        <v>29</v>
      </c>
      <c r="E660" s="230">
        <v>6.45</v>
      </c>
      <c r="F660" s="204">
        <v>0</v>
      </c>
      <c r="G660" s="204">
        <v>0</v>
      </c>
      <c r="H660" s="205">
        <v>41640</v>
      </c>
    </row>
    <row r="661" spans="2:8">
      <c r="B661" s="201">
        <v>1.797E-2</v>
      </c>
      <c r="C661" s="202">
        <v>2</v>
      </c>
      <c r="D661" s="202" t="s">
        <v>29</v>
      </c>
      <c r="E661" s="230">
        <v>7.37</v>
      </c>
      <c r="F661" s="204">
        <v>0</v>
      </c>
      <c r="G661" s="204">
        <v>0</v>
      </c>
      <c r="H661" s="205">
        <v>41640</v>
      </c>
    </row>
    <row r="662" spans="2:8">
      <c r="B662" s="201">
        <v>1.8249999999999999E-2</v>
      </c>
      <c r="C662" s="202">
        <v>1</v>
      </c>
      <c r="D662" s="202" t="s">
        <v>30</v>
      </c>
      <c r="E662" s="230">
        <v>3.28</v>
      </c>
      <c r="F662" s="204">
        <v>0</v>
      </c>
      <c r="G662" s="204">
        <v>0</v>
      </c>
      <c r="H662" s="205">
        <v>41640</v>
      </c>
    </row>
    <row r="663" spans="2:8">
      <c r="B663" s="201">
        <v>1.8959999999999998E-2</v>
      </c>
      <c r="C663" s="202">
        <v>1</v>
      </c>
      <c r="D663" s="202" t="s">
        <v>30</v>
      </c>
      <c r="E663" s="230">
        <v>4.3899999999999997</v>
      </c>
      <c r="F663" s="204">
        <v>0</v>
      </c>
      <c r="G663" s="204">
        <v>0</v>
      </c>
      <c r="H663" s="205">
        <v>41640</v>
      </c>
    </row>
    <row r="664" spans="2:8">
      <c r="B664" s="201">
        <v>1.9740000000000001E-2</v>
      </c>
      <c r="C664" s="202">
        <v>1</v>
      </c>
      <c r="D664" s="202" t="s">
        <v>30</v>
      </c>
      <c r="E664" s="230">
        <v>6.45</v>
      </c>
      <c r="F664" s="204">
        <v>0</v>
      </c>
      <c r="G664" s="204">
        <v>0</v>
      </c>
      <c r="H664" s="205">
        <v>41640</v>
      </c>
    </row>
    <row r="665" spans="2:8">
      <c r="B665" s="201">
        <v>1.1319999999999998E-2</v>
      </c>
      <c r="C665" s="202">
        <v>6</v>
      </c>
      <c r="D665" s="202" t="s">
        <v>31</v>
      </c>
      <c r="E665" s="230">
        <v>3.12</v>
      </c>
      <c r="F665" s="204">
        <v>1</v>
      </c>
      <c r="G665" s="204">
        <v>0</v>
      </c>
      <c r="H665" s="205">
        <v>41640</v>
      </c>
    </row>
    <row r="666" spans="2:8">
      <c r="B666" s="201">
        <v>1.3769999999999999E-2</v>
      </c>
      <c r="C666" s="202">
        <v>6</v>
      </c>
      <c r="D666" s="202" t="s">
        <v>31</v>
      </c>
      <c r="E666" s="230">
        <v>5.87</v>
      </c>
      <c r="F666" s="204">
        <v>1</v>
      </c>
      <c r="G666" s="204">
        <v>0</v>
      </c>
      <c r="H666" s="205">
        <v>41640</v>
      </c>
    </row>
    <row r="667" spans="2:8">
      <c r="B667" s="201">
        <v>1.336E-2</v>
      </c>
      <c r="C667" s="202">
        <v>6</v>
      </c>
      <c r="D667" s="202" t="s">
        <v>31</v>
      </c>
      <c r="E667" s="230">
        <v>6.44</v>
      </c>
      <c r="F667" s="204">
        <v>1</v>
      </c>
      <c r="G667" s="204">
        <v>0</v>
      </c>
      <c r="H667" s="205">
        <v>41640</v>
      </c>
    </row>
    <row r="668" spans="2:8">
      <c r="B668" s="201">
        <v>1.2629999999999999E-2</v>
      </c>
      <c r="C668" s="202">
        <v>3</v>
      </c>
      <c r="D668" s="202" t="s">
        <v>32</v>
      </c>
      <c r="E668" s="230">
        <v>2.2200000000000002</v>
      </c>
      <c r="F668" s="204">
        <v>0</v>
      </c>
      <c r="G668" s="204">
        <v>0</v>
      </c>
      <c r="H668" s="205">
        <v>41640</v>
      </c>
    </row>
    <row r="669" spans="2:8">
      <c r="B669" s="201">
        <v>1.738E-2</v>
      </c>
      <c r="C669" s="202">
        <v>3</v>
      </c>
      <c r="D669" s="202" t="s">
        <v>32</v>
      </c>
      <c r="E669" s="230">
        <v>5.82</v>
      </c>
      <c r="F669" s="204">
        <v>0</v>
      </c>
      <c r="G669" s="204">
        <v>0</v>
      </c>
      <c r="H669" s="205">
        <v>41640</v>
      </c>
    </row>
    <row r="670" spans="2:8">
      <c r="B670" s="201">
        <v>1.4499999999999999E-2</v>
      </c>
      <c r="C670" s="202">
        <v>4</v>
      </c>
      <c r="D670" s="202" t="s">
        <v>33</v>
      </c>
      <c r="E670" s="230">
        <v>3.53</v>
      </c>
      <c r="F670" s="204">
        <v>0</v>
      </c>
      <c r="G670" s="204">
        <v>0</v>
      </c>
      <c r="H670" s="205">
        <v>41640</v>
      </c>
    </row>
    <row r="671" spans="2:8">
      <c r="B671" s="201">
        <v>9.0699999999999999E-3</v>
      </c>
      <c r="C671" s="202">
        <v>5</v>
      </c>
      <c r="D671" s="202" t="s">
        <v>34</v>
      </c>
      <c r="E671" s="230">
        <v>2.17</v>
      </c>
      <c r="F671" s="204">
        <v>0</v>
      </c>
      <c r="G671" s="204">
        <v>0</v>
      </c>
      <c r="H671" s="205">
        <v>41640</v>
      </c>
    </row>
    <row r="672" spans="2:8">
      <c r="B672" s="201">
        <v>1.486E-2</v>
      </c>
      <c r="C672" s="202">
        <v>2</v>
      </c>
      <c r="D672" s="202" t="s">
        <v>36</v>
      </c>
      <c r="E672" s="230">
        <v>3.21</v>
      </c>
      <c r="F672" s="204">
        <v>1</v>
      </c>
      <c r="G672" s="204">
        <v>0</v>
      </c>
      <c r="H672" s="205">
        <v>41640</v>
      </c>
    </row>
    <row r="673" spans="2:8">
      <c r="B673" s="201">
        <v>1.7159999999999998E-2</v>
      </c>
      <c r="C673" s="202">
        <v>2</v>
      </c>
      <c r="D673" s="202" t="s">
        <v>35</v>
      </c>
      <c r="E673" s="230">
        <v>5.93</v>
      </c>
      <c r="F673" s="204">
        <v>1</v>
      </c>
      <c r="G673" s="204">
        <v>0</v>
      </c>
      <c r="H673" s="205">
        <v>41640</v>
      </c>
    </row>
    <row r="674" spans="2:8">
      <c r="B674" s="201">
        <v>1.899E-2</v>
      </c>
      <c r="C674" s="202">
        <v>2</v>
      </c>
      <c r="D674" s="202" t="s">
        <v>35</v>
      </c>
      <c r="E674" s="230">
        <v>7.76</v>
      </c>
      <c r="F674" s="204">
        <v>1</v>
      </c>
      <c r="G674" s="204">
        <v>0</v>
      </c>
      <c r="H674" s="205">
        <v>41640</v>
      </c>
    </row>
    <row r="675" spans="2:8">
      <c r="B675" s="201">
        <v>1.056E-2</v>
      </c>
      <c r="C675" s="202">
        <v>3</v>
      </c>
      <c r="D675" s="202" t="s">
        <v>26</v>
      </c>
      <c r="E675" s="230">
        <v>1.9339999999999999</v>
      </c>
      <c r="F675" s="204">
        <v>0</v>
      </c>
      <c r="G675" s="204">
        <v>0</v>
      </c>
      <c r="H675" s="205">
        <v>41609</v>
      </c>
    </row>
    <row r="676" spans="2:8">
      <c r="B676" s="201">
        <v>1.1439999999999999E-2</v>
      </c>
      <c r="C676" s="202">
        <v>3</v>
      </c>
      <c r="D676" s="202" t="s">
        <v>26</v>
      </c>
      <c r="E676" s="230">
        <v>2.69</v>
      </c>
      <c r="F676" s="204">
        <v>0</v>
      </c>
      <c r="G676" s="204">
        <v>0</v>
      </c>
      <c r="H676" s="205">
        <v>41609</v>
      </c>
    </row>
    <row r="677" spans="2:8">
      <c r="B677" s="201">
        <v>1.1690000000000001E-2</v>
      </c>
      <c r="C677" s="202">
        <v>3</v>
      </c>
      <c r="D677" s="202" t="s">
        <v>26</v>
      </c>
      <c r="E677" s="230">
        <v>2.96</v>
      </c>
      <c r="F677" s="204">
        <v>0</v>
      </c>
      <c r="G677" s="204">
        <v>0</v>
      </c>
      <c r="H677" s="205">
        <v>41609</v>
      </c>
    </row>
    <row r="678" spans="2:8">
      <c r="B678" s="201">
        <v>1.2199999999999999E-2</v>
      </c>
      <c r="C678" s="202">
        <v>3</v>
      </c>
      <c r="D678" s="202" t="s">
        <v>26</v>
      </c>
      <c r="E678" s="230">
        <v>3.88</v>
      </c>
      <c r="F678" s="204">
        <v>0</v>
      </c>
      <c r="G678" s="204">
        <v>0</v>
      </c>
      <c r="H678" s="205">
        <v>41609</v>
      </c>
    </row>
    <row r="679" spans="2:8">
      <c r="B679" s="201">
        <v>1.3690000000000001E-2</v>
      </c>
      <c r="C679" s="202">
        <v>3</v>
      </c>
      <c r="D679" s="202" t="s">
        <v>26</v>
      </c>
      <c r="E679" s="230">
        <v>6.04</v>
      </c>
      <c r="F679" s="204">
        <v>0</v>
      </c>
      <c r="G679" s="204">
        <v>0</v>
      </c>
      <c r="H679" s="205">
        <v>41609</v>
      </c>
    </row>
    <row r="680" spans="2:8">
      <c r="B680" s="201">
        <v>1.3380000000000001E-2</v>
      </c>
      <c r="C680" s="202">
        <v>2</v>
      </c>
      <c r="D680" s="202" t="s">
        <v>27</v>
      </c>
      <c r="E680" s="230">
        <v>2.29</v>
      </c>
      <c r="F680" s="204">
        <v>1</v>
      </c>
      <c r="G680" s="204">
        <v>0</v>
      </c>
      <c r="H680" s="205">
        <v>41609</v>
      </c>
    </row>
    <row r="681" spans="2:8">
      <c r="B681" s="201">
        <v>1.452E-2</v>
      </c>
      <c r="C681" s="202">
        <v>2</v>
      </c>
      <c r="D681" s="202" t="s">
        <v>27</v>
      </c>
      <c r="E681" s="230">
        <v>2.79</v>
      </c>
      <c r="F681" s="204">
        <v>1</v>
      </c>
      <c r="G681" s="204">
        <v>0</v>
      </c>
      <c r="H681" s="205">
        <v>41609</v>
      </c>
    </row>
    <row r="682" spans="2:8">
      <c r="B682" s="201">
        <v>1.9630000000000002E-2</v>
      </c>
      <c r="C682" s="202">
        <v>2</v>
      </c>
      <c r="D682" s="202" t="s">
        <v>27</v>
      </c>
      <c r="E682" s="230">
        <v>5.92</v>
      </c>
      <c r="F682" s="204">
        <v>1</v>
      </c>
      <c r="G682" s="204">
        <v>0</v>
      </c>
      <c r="H682" s="205">
        <v>41609</v>
      </c>
    </row>
    <row r="683" spans="2:8">
      <c r="B683" s="201">
        <v>1.8520000000000002E-2</v>
      </c>
      <c r="C683" s="202">
        <v>2</v>
      </c>
      <c r="D683" s="202" t="s">
        <v>27</v>
      </c>
      <c r="E683" s="230">
        <v>6.56</v>
      </c>
      <c r="F683" s="204">
        <v>1</v>
      </c>
      <c r="G683" s="204">
        <v>0</v>
      </c>
      <c r="H683" s="205">
        <v>41609</v>
      </c>
    </row>
    <row r="684" spans="2:8">
      <c r="B684" s="201">
        <v>2.078E-2</v>
      </c>
      <c r="C684" s="202">
        <v>2</v>
      </c>
      <c r="D684" s="202" t="s">
        <v>27</v>
      </c>
      <c r="E684" s="230">
        <v>9.27</v>
      </c>
      <c r="F684" s="204">
        <v>1</v>
      </c>
      <c r="G684" s="204">
        <v>0</v>
      </c>
      <c r="H684" s="205">
        <v>41609</v>
      </c>
    </row>
    <row r="685" spans="2:8">
      <c r="B685" s="201">
        <v>1.443E-2</v>
      </c>
      <c r="C685" s="202">
        <v>2</v>
      </c>
      <c r="D685" s="202" t="s">
        <v>28</v>
      </c>
      <c r="E685" s="230">
        <v>2.87</v>
      </c>
      <c r="F685" s="204">
        <v>1</v>
      </c>
      <c r="G685" s="204">
        <v>0</v>
      </c>
      <c r="H685" s="205">
        <v>41609</v>
      </c>
    </row>
    <row r="686" spans="2:8">
      <c r="B686" s="201">
        <v>1.6830000000000001E-2</v>
      </c>
      <c r="C686" s="202">
        <v>2</v>
      </c>
      <c r="D686" s="202" t="s">
        <v>28</v>
      </c>
      <c r="E686" s="230">
        <v>5.26</v>
      </c>
      <c r="F686" s="204">
        <v>1</v>
      </c>
      <c r="G686" s="204">
        <v>0</v>
      </c>
      <c r="H686" s="205">
        <v>41609</v>
      </c>
    </row>
    <row r="687" spans="2:8">
      <c r="B687" s="201">
        <v>1.7909999999999999E-2</v>
      </c>
      <c r="C687" s="202">
        <v>2</v>
      </c>
      <c r="D687" s="202" t="s">
        <v>28</v>
      </c>
      <c r="E687" s="230">
        <v>6.2</v>
      </c>
      <c r="F687" s="204">
        <v>1</v>
      </c>
      <c r="G687" s="204">
        <v>0</v>
      </c>
      <c r="H687" s="205">
        <v>41609</v>
      </c>
    </row>
    <row r="688" spans="2:8">
      <c r="B688" s="201">
        <v>2.1049999999999999E-2</v>
      </c>
      <c r="C688" s="202">
        <v>2</v>
      </c>
      <c r="D688" s="202" t="s">
        <v>28</v>
      </c>
      <c r="E688" s="230">
        <v>9.27</v>
      </c>
      <c r="F688" s="204">
        <v>1</v>
      </c>
      <c r="G688" s="204">
        <v>0</v>
      </c>
      <c r="H688" s="205">
        <v>41609</v>
      </c>
    </row>
    <row r="689" spans="2:8">
      <c r="B689" s="201">
        <v>1.813E-2</v>
      </c>
      <c r="C689" s="202">
        <v>2</v>
      </c>
      <c r="D689" s="202" t="s">
        <v>29</v>
      </c>
      <c r="E689" s="230">
        <v>6.53</v>
      </c>
      <c r="F689" s="204">
        <v>0</v>
      </c>
      <c r="G689" s="204">
        <v>0</v>
      </c>
      <c r="H689" s="205">
        <v>41609</v>
      </c>
    </row>
    <row r="690" spans="2:8">
      <c r="B690" s="201">
        <v>1.8249999999999999E-2</v>
      </c>
      <c r="C690" s="202">
        <v>2</v>
      </c>
      <c r="D690" s="202" t="s">
        <v>29</v>
      </c>
      <c r="E690" s="230">
        <v>7.46</v>
      </c>
      <c r="F690" s="204">
        <v>0</v>
      </c>
      <c r="G690" s="204">
        <v>0</v>
      </c>
      <c r="H690" s="205">
        <v>41609</v>
      </c>
    </row>
    <row r="691" spans="2:8">
      <c r="B691" s="201">
        <v>1.7180000000000001E-2</v>
      </c>
      <c r="C691" s="202">
        <v>1</v>
      </c>
      <c r="D691" s="202" t="s">
        <v>30</v>
      </c>
      <c r="E691" s="230">
        <v>3.37</v>
      </c>
      <c r="F691" s="204">
        <v>0</v>
      </c>
      <c r="G691" s="204">
        <v>0</v>
      </c>
      <c r="H691" s="205">
        <v>41609</v>
      </c>
    </row>
    <row r="692" spans="2:8">
      <c r="B692" s="201">
        <v>1.7739999999999999E-2</v>
      </c>
      <c r="C692" s="202">
        <v>1</v>
      </c>
      <c r="D692" s="202" t="s">
        <v>30</v>
      </c>
      <c r="E692" s="230">
        <v>4.4800000000000004</v>
      </c>
      <c r="F692" s="204">
        <v>0</v>
      </c>
      <c r="G692" s="204">
        <v>0</v>
      </c>
      <c r="H692" s="205">
        <v>41609</v>
      </c>
    </row>
    <row r="693" spans="2:8">
      <c r="B693" s="201">
        <v>1.8669999999999999E-2</v>
      </c>
      <c r="C693" s="202">
        <v>1</v>
      </c>
      <c r="D693" s="202" t="s">
        <v>30</v>
      </c>
      <c r="E693" s="230">
        <v>6.49</v>
      </c>
      <c r="F693" s="204">
        <v>0</v>
      </c>
      <c r="G693" s="204">
        <v>0</v>
      </c>
      <c r="H693" s="205">
        <v>41609</v>
      </c>
    </row>
    <row r="694" spans="2:8">
      <c r="B694" s="201">
        <v>1.383E-2</v>
      </c>
      <c r="C694" s="202">
        <v>1</v>
      </c>
      <c r="D694" s="270" t="s">
        <v>50</v>
      </c>
      <c r="E694" s="230">
        <v>1.58</v>
      </c>
      <c r="F694" s="204">
        <v>0</v>
      </c>
      <c r="G694" s="204">
        <v>1</v>
      </c>
      <c r="H694" s="205">
        <v>41609</v>
      </c>
    </row>
    <row r="695" spans="2:8">
      <c r="B695" s="201">
        <v>1.0500000000000001E-2</v>
      </c>
      <c r="C695" s="202">
        <v>6</v>
      </c>
      <c r="D695" s="202" t="s">
        <v>31</v>
      </c>
      <c r="E695" s="230">
        <v>3.21</v>
      </c>
      <c r="F695" s="204">
        <v>1</v>
      </c>
      <c r="G695" s="204">
        <v>0</v>
      </c>
      <c r="H695" s="205">
        <v>41609</v>
      </c>
    </row>
    <row r="696" spans="2:8">
      <c r="B696" s="201">
        <v>1.3140000000000001E-2</v>
      </c>
      <c r="C696" s="202">
        <v>6</v>
      </c>
      <c r="D696" s="202" t="s">
        <v>31</v>
      </c>
      <c r="E696" s="230">
        <v>5.95</v>
      </c>
      <c r="F696" s="204">
        <v>1</v>
      </c>
      <c r="G696" s="204">
        <v>0</v>
      </c>
      <c r="H696" s="205">
        <v>41609</v>
      </c>
    </row>
    <row r="697" spans="2:8">
      <c r="B697" s="201">
        <v>1.252E-2</v>
      </c>
      <c r="C697" s="202">
        <v>6</v>
      </c>
      <c r="D697" s="202" t="s">
        <v>31</v>
      </c>
      <c r="E697" s="230">
        <v>6.53</v>
      </c>
      <c r="F697" s="204">
        <v>1</v>
      </c>
      <c r="G697" s="204">
        <v>0</v>
      </c>
      <c r="H697" s="205">
        <v>41609</v>
      </c>
    </row>
    <row r="698" spans="2:8">
      <c r="B698" s="201">
        <v>1.0549999999999999E-2</v>
      </c>
      <c r="C698" s="202">
        <v>3</v>
      </c>
      <c r="D698" s="202" t="s">
        <v>32</v>
      </c>
      <c r="E698" s="230">
        <v>1.54</v>
      </c>
      <c r="F698" s="204">
        <v>0</v>
      </c>
      <c r="G698" s="204">
        <v>0</v>
      </c>
      <c r="H698" s="205">
        <v>41609</v>
      </c>
    </row>
    <row r="699" spans="2:8">
      <c r="B699" s="201">
        <v>1.0629999999999999E-2</v>
      </c>
      <c r="C699" s="202">
        <v>3</v>
      </c>
      <c r="D699" s="202" t="s">
        <v>32</v>
      </c>
      <c r="E699" s="230">
        <v>1.54</v>
      </c>
      <c r="F699" s="204">
        <v>0</v>
      </c>
      <c r="G699" s="204">
        <v>0</v>
      </c>
      <c r="H699" s="205">
        <v>41609</v>
      </c>
    </row>
    <row r="700" spans="2:8">
      <c r="B700" s="201">
        <v>1.175E-2</v>
      </c>
      <c r="C700" s="202">
        <v>3</v>
      </c>
      <c r="D700" s="202" t="s">
        <v>32</v>
      </c>
      <c r="E700" s="230">
        <v>2.31</v>
      </c>
      <c r="F700" s="204">
        <v>0</v>
      </c>
      <c r="G700" s="204">
        <v>0</v>
      </c>
      <c r="H700" s="205">
        <v>41609</v>
      </c>
    </row>
    <row r="701" spans="2:8">
      <c r="B701" s="201">
        <v>1.6639999999999999E-2</v>
      </c>
      <c r="C701" s="202">
        <v>3</v>
      </c>
      <c r="D701" s="202" t="s">
        <v>32</v>
      </c>
      <c r="E701" s="230">
        <v>5.9</v>
      </c>
      <c r="F701" s="204">
        <v>0</v>
      </c>
      <c r="G701" s="204">
        <v>0</v>
      </c>
      <c r="H701" s="205">
        <v>41609</v>
      </c>
    </row>
    <row r="702" spans="2:8">
      <c r="B702" s="201">
        <v>1.3849999999999999E-2</v>
      </c>
      <c r="C702" s="202">
        <v>4</v>
      </c>
      <c r="D702" s="202" t="s">
        <v>33</v>
      </c>
      <c r="E702" s="230">
        <v>3.61</v>
      </c>
      <c r="F702" s="204">
        <v>0</v>
      </c>
      <c r="G702" s="204">
        <v>0</v>
      </c>
      <c r="H702" s="205">
        <v>41609</v>
      </c>
    </row>
    <row r="703" spans="2:8">
      <c r="B703" s="201">
        <v>9.1800000000000007E-3</v>
      </c>
      <c r="C703" s="202">
        <v>5</v>
      </c>
      <c r="D703" s="202" t="s">
        <v>34</v>
      </c>
      <c r="E703" s="230">
        <v>2.2599999999999998</v>
      </c>
      <c r="F703" s="204">
        <v>0</v>
      </c>
      <c r="G703" s="204">
        <v>0</v>
      </c>
      <c r="H703" s="205">
        <v>41609</v>
      </c>
    </row>
    <row r="704" spans="2:8">
      <c r="B704" s="201">
        <v>1.4239999999999999E-2</v>
      </c>
      <c r="C704" s="202">
        <v>2</v>
      </c>
      <c r="D704" s="202" t="s">
        <v>36</v>
      </c>
      <c r="E704" s="230">
        <v>3.29</v>
      </c>
      <c r="F704" s="204">
        <v>1</v>
      </c>
      <c r="G704" s="204">
        <v>0</v>
      </c>
      <c r="H704" s="205">
        <v>41609</v>
      </c>
    </row>
    <row r="705" spans="2:8">
      <c r="B705" s="201">
        <v>1.6E-2</v>
      </c>
      <c r="C705" s="202">
        <v>2</v>
      </c>
      <c r="D705" s="202" t="s">
        <v>35</v>
      </c>
      <c r="E705" s="230">
        <v>6.02</v>
      </c>
      <c r="F705" s="204">
        <v>1</v>
      </c>
      <c r="G705" s="204">
        <v>0</v>
      </c>
      <c r="H705" s="205">
        <v>41609</v>
      </c>
    </row>
    <row r="706" spans="2:8">
      <c r="B706" s="201">
        <v>1.7000000000000001E-2</v>
      </c>
      <c r="C706" s="202">
        <v>2</v>
      </c>
      <c r="D706" s="202" t="s">
        <v>35</v>
      </c>
      <c r="E706" s="230">
        <v>7.85</v>
      </c>
      <c r="F706" s="204">
        <v>1</v>
      </c>
      <c r="G706" s="204">
        <v>0</v>
      </c>
      <c r="H706" s="205">
        <v>41609</v>
      </c>
    </row>
    <row r="707" spans="2:8">
      <c r="B707" s="201">
        <v>1.1379999999999999E-2</v>
      </c>
      <c r="C707" s="202">
        <v>3</v>
      </c>
      <c r="D707" s="202" t="s">
        <v>26</v>
      </c>
      <c r="E707" s="230">
        <v>2.1</v>
      </c>
      <c r="F707" s="204">
        <v>0</v>
      </c>
      <c r="G707" s="204">
        <v>0</v>
      </c>
      <c r="H707" s="205">
        <v>41548</v>
      </c>
    </row>
    <row r="708" spans="2:8">
      <c r="B708" s="201">
        <v>1.26E-2</v>
      </c>
      <c r="C708" s="202">
        <v>3</v>
      </c>
      <c r="D708" s="202" t="s">
        <v>26</v>
      </c>
      <c r="E708" s="230">
        <v>2.86</v>
      </c>
      <c r="F708" s="204">
        <v>0</v>
      </c>
      <c r="G708" s="204">
        <v>0</v>
      </c>
      <c r="H708" s="205">
        <v>41548</v>
      </c>
    </row>
    <row r="709" spans="2:8">
      <c r="B709" s="201">
        <v>1.2659999999999999E-2</v>
      </c>
      <c r="C709" s="202">
        <v>3</v>
      </c>
      <c r="D709" s="202" t="s">
        <v>26</v>
      </c>
      <c r="E709" s="230">
        <v>3.12</v>
      </c>
      <c r="F709" s="204">
        <v>0</v>
      </c>
      <c r="G709" s="204">
        <v>0</v>
      </c>
      <c r="H709" s="205">
        <v>41548</v>
      </c>
    </row>
    <row r="710" spans="2:8">
      <c r="B710" s="201">
        <v>1.3220000000000001E-2</v>
      </c>
      <c r="C710" s="202">
        <v>3</v>
      </c>
      <c r="D710" s="202" t="s">
        <v>26</v>
      </c>
      <c r="E710" s="230">
        <v>4.05</v>
      </c>
      <c r="F710" s="204">
        <v>0</v>
      </c>
      <c r="G710" s="204">
        <v>0</v>
      </c>
      <c r="H710" s="205">
        <v>41548</v>
      </c>
    </row>
    <row r="711" spans="2:8">
      <c r="B711" s="201">
        <v>1.451E-2</v>
      </c>
      <c r="C711" s="202">
        <v>3</v>
      </c>
      <c r="D711" s="202" t="s">
        <v>26</v>
      </c>
      <c r="E711" s="230">
        <v>6.2</v>
      </c>
      <c r="F711" s="204">
        <v>0</v>
      </c>
      <c r="G711" s="204">
        <v>0</v>
      </c>
      <c r="H711" s="205">
        <v>41548</v>
      </c>
    </row>
    <row r="712" spans="2:8">
      <c r="B712" s="201">
        <v>1.421E-2</v>
      </c>
      <c r="C712" s="202">
        <v>2</v>
      </c>
      <c r="D712" s="202" t="s">
        <v>27</v>
      </c>
      <c r="E712" s="230">
        <v>2.4500000000000002</v>
      </c>
      <c r="F712" s="204">
        <v>1</v>
      </c>
      <c r="G712" s="204">
        <v>0</v>
      </c>
      <c r="H712" s="205">
        <v>41548</v>
      </c>
    </row>
    <row r="713" spans="2:8">
      <c r="B713" s="201">
        <v>1.5509999999999999E-2</v>
      </c>
      <c r="C713" s="202">
        <v>2</v>
      </c>
      <c r="D713" s="202" t="s">
        <v>27</v>
      </c>
      <c r="E713" s="230">
        <v>2.96</v>
      </c>
      <c r="F713" s="204">
        <v>1</v>
      </c>
      <c r="G713" s="204">
        <v>0</v>
      </c>
      <c r="H713" s="205">
        <v>41548</v>
      </c>
    </row>
    <row r="714" spans="2:8">
      <c r="B714" s="201">
        <v>2.0369999999999999E-2</v>
      </c>
      <c r="C714" s="202">
        <v>2</v>
      </c>
      <c r="D714" s="202" t="s">
        <v>27</v>
      </c>
      <c r="E714" s="230">
        <v>6.09</v>
      </c>
      <c r="F714" s="204">
        <v>1</v>
      </c>
      <c r="G714" s="204">
        <v>0</v>
      </c>
      <c r="H714" s="205">
        <v>41548</v>
      </c>
    </row>
    <row r="715" spans="2:8">
      <c r="B715" s="201">
        <v>1.8919999999999999E-2</v>
      </c>
      <c r="C715" s="202">
        <v>2</v>
      </c>
      <c r="D715" s="202" t="s">
        <v>27</v>
      </c>
      <c r="E715" s="230">
        <v>6.73</v>
      </c>
      <c r="F715" s="204">
        <v>1</v>
      </c>
      <c r="G715" s="204">
        <v>0</v>
      </c>
      <c r="H715" s="205">
        <v>41548</v>
      </c>
    </row>
    <row r="716" spans="2:8">
      <c r="B716" s="201">
        <v>1.541E-2</v>
      </c>
      <c r="C716" s="202">
        <v>2</v>
      </c>
      <c r="D716" s="202" t="s">
        <v>28</v>
      </c>
      <c r="E716" s="230">
        <v>3.03</v>
      </c>
      <c r="F716" s="204">
        <v>1</v>
      </c>
      <c r="G716" s="204">
        <v>0</v>
      </c>
      <c r="H716" s="205">
        <v>41548</v>
      </c>
    </row>
    <row r="717" spans="2:8">
      <c r="B717" s="201">
        <v>1.7250000000000001E-2</v>
      </c>
      <c r="C717" s="202">
        <v>2</v>
      </c>
      <c r="D717" s="202" t="s">
        <v>28</v>
      </c>
      <c r="E717" s="230">
        <v>5.43</v>
      </c>
      <c r="F717" s="204">
        <v>1</v>
      </c>
      <c r="G717" s="204">
        <v>0</v>
      </c>
      <c r="H717" s="205">
        <v>41548</v>
      </c>
    </row>
    <row r="718" spans="2:8">
      <c r="B718" s="201">
        <v>1.865E-2</v>
      </c>
      <c r="C718" s="202">
        <v>2</v>
      </c>
      <c r="D718" s="202" t="s">
        <v>28</v>
      </c>
      <c r="E718" s="230">
        <v>6.37</v>
      </c>
      <c r="F718" s="204">
        <v>1</v>
      </c>
      <c r="G718" s="204">
        <v>0</v>
      </c>
      <c r="H718" s="205">
        <v>41548</v>
      </c>
    </row>
    <row r="719" spans="2:8">
      <c r="B719" s="201">
        <v>2.1269999999999997E-2</v>
      </c>
      <c r="C719" s="202">
        <v>2</v>
      </c>
      <c r="D719" s="202" t="s">
        <v>28</v>
      </c>
      <c r="E719" s="230">
        <v>9.43</v>
      </c>
      <c r="F719" s="204">
        <v>1</v>
      </c>
      <c r="G719" s="204">
        <v>0</v>
      </c>
      <c r="H719" s="205">
        <v>41548</v>
      </c>
    </row>
    <row r="720" spans="2:8">
      <c r="B720" s="201">
        <v>1.9089999999999999E-2</v>
      </c>
      <c r="C720" s="202">
        <v>2</v>
      </c>
      <c r="D720" s="202" t="s">
        <v>29</v>
      </c>
      <c r="E720" s="230">
        <v>6.7</v>
      </c>
      <c r="F720" s="204">
        <v>0</v>
      </c>
      <c r="G720" s="204">
        <v>0</v>
      </c>
      <c r="H720" s="205">
        <v>41548</v>
      </c>
    </row>
    <row r="721" spans="2:8">
      <c r="B721" s="201">
        <v>1.7849999999999998E-2</v>
      </c>
      <c r="C721" s="202">
        <v>1</v>
      </c>
      <c r="D721" s="202" t="s">
        <v>30</v>
      </c>
      <c r="E721" s="230">
        <v>3.54</v>
      </c>
      <c r="F721" s="204">
        <v>0</v>
      </c>
      <c r="G721" s="204">
        <v>0</v>
      </c>
      <c r="H721" s="205">
        <v>41548</v>
      </c>
    </row>
    <row r="722" spans="2:8">
      <c r="B722" s="201">
        <v>1.8589999999999999E-2</v>
      </c>
      <c r="C722" s="202">
        <v>1</v>
      </c>
      <c r="D722" s="202" t="s">
        <v>30</v>
      </c>
      <c r="E722" s="230">
        <v>4.6500000000000004</v>
      </c>
      <c r="F722" s="204">
        <v>0</v>
      </c>
      <c r="G722" s="204">
        <v>0</v>
      </c>
      <c r="H722" s="205">
        <v>41548</v>
      </c>
    </row>
    <row r="723" spans="2:8">
      <c r="B723" s="201">
        <v>1.9740000000000001E-2</v>
      </c>
      <c r="C723" s="202">
        <v>1</v>
      </c>
      <c r="D723" s="202" t="s">
        <v>30</v>
      </c>
      <c r="E723" s="230">
        <v>6.66</v>
      </c>
      <c r="F723" s="204">
        <v>0</v>
      </c>
      <c r="G723" s="204">
        <v>0</v>
      </c>
      <c r="H723" s="205">
        <v>41548</v>
      </c>
    </row>
    <row r="724" spans="2:8">
      <c r="B724" s="201">
        <v>1.4499999999999999E-2</v>
      </c>
      <c r="C724" s="202">
        <v>1</v>
      </c>
      <c r="D724" s="270" t="s">
        <v>50</v>
      </c>
      <c r="E724" s="230">
        <v>1.74</v>
      </c>
      <c r="F724" s="204">
        <v>0</v>
      </c>
      <c r="G724" s="204">
        <v>1</v>
      </c>
      <c r="H724" s="205">
        <v>41548</v>
      </c>
    </row>
    <row r="725" spans="2:8">
      <c r="B725" s="201">
        <v>1.205E-2</v>
      </c>
      <c r="C725" s="202">
        <v>6</v>
      </c>
      <c r="D725" s="202" t="s">
        <v>31</v>
      </c>
      <c r="E725" s="230">
        <v>3.38</v>
      </c>
      <c r="F725" s="204">
        <v>1</v>
      </c>
      <c r="G725" s="204">
        <v>0</v>
      </c>
      <c r="H725" s="205">
        <v>41548</v>
      </c>
    </row>
    <row r="726" spans="2:8">
      <c r="B726" s="201">
        <v>1.4459999999999999E-2</v>
      </c>
      <c r="C726" s="202">
        <v>6</v>
      </c>
      <c r="D726" s="202" t="s">
        <v>31</v>
      </c>
      <c r="E726" s="230">
        <v>6.12</v>
      </c>
      <c r="F726" s="204">
        <v>1</v>
      </c>
      <c r="G726" s="204">
        <v>0</v>
      </c>
      <c r="H726" s="205">
        <v>41548</v>
      </c>
    </row>
    <row r="727" spans="2:8">
      <c r="B727" s="201">
        <v>1.409E-2</v>
      </c>
      <c r="C727" s="202">
        <v>6</v>
      </c>
      <c r="D727" s="202" t="s">
        <v>31</v>
      </c>
      <c r="E727" s="230">
        <v>6.7</v>
      </c>
      <c r="F727" s="204">
        <v>1</v>
      </c>
      <c r="G727" s="204">
        <v>0</v>
      </c>
      <c r="H727" s="205">
        <v>41548</v>
      </c>
    </row>
    <row r="728" spans="2:8">
      <c r="B728" s="201">
        <v>1.2279999999999999E-2</v>
      </c>
      <c r="C728" s="202">
        <v>3</v>
      </c>
      <c r="D728" s="202" t="s">
        <v>32</v>
      </c>
      <c r="E728" s="230">
        <v>1.7</v>
      </c>
      <c r="F728" s="204">
        <v>1</v>
      </c>
      <c r="G728" s="204">
        <v>0</v>
      </c>
      <c r="H728" s="205">
        <v>41548</v>
      </c>
    </row>
    <row r="729" spans="2:8">
      <c r="B729" s="201">
        <v>1.265E-2</v>
      </c>
      <c r="C729" s="202">
        <v>3</v>
      </c>
      <c r="D729" s="202" t="s">
        <v>32</v>
      </c>
      <c r="E729" s="230">
        <v>1.7</v>
      </c>
      <c r="F729" s="204">
        <v>1</v>
      </c>
      <c r="G729" s="204">
        <v>0</v>
      </c>
      <c r="H729" s="205">
        <v>41548</v>
      </c>
    </row>
    <row r="730" spans="2:8">
      <c r="B730" s="201">
        <v>1.324E-2</v>
      </c>
      <c r="C730" s="202">
        <v>3</v>
      </c>
      <c r="D730" s="202" t="s">
        <v>32</v>
      </c>
      <c r="E730" s="230">
        <v>2.4700000000000002</v>
      </c>
      <c r="F730" s="204">
        <v>1</v>
      </c>
      <c r="G730" s="204">
        <v>0</v>
      </c>
      <c r="H730" s="205">
        <v>41548</v>
      </c>
    </row>
    <row r="731" spans="2:8">
      <c r="B731" s="201">
        <v>1.7340000000000001E-2</v>
      </c>
      <c r="C731" s="202">
        <v>3</v>
      </c>
      <c r="D731" s="202" t="s">
        <v>32</v>
      </c>
      <c r="E731" s="230">
        <v>6.07</v>
      </c>
      <c r="F731" s="204">
        <v>1</v>
      </c>
      <c r="G731" s="204">
        <v>0</v>
      </c>
      <c r="H731" s="205">
        <v>41548</v>
      </c>
    </row>
    <row r="732" spans="2:8">
      <c r="B732" s="201">
        <v>1.49E-2</v>
      </c>
      <c r="C732" s="202">
        <v>4</v>
      </c>
      <c r="D732" s="202" t="s">
        <v>33</v>
      </c>
      <c r="E732" s="230">
        <v>3.78</v>
      </c>
      <c r="F732" s="204">
        <v>1</v>
      </c>
      <c r="G732" s="204">
        <v>0</v>
      </c>
      <c r="H732" s="205">
        <v>41548</v>
      </c>
    </row>
    <row r="733" spans="2:8">
      <c r="B733" s="201">
        <v>1.0780000000000001E-2</v>
      </c>
      <c r="C733" s="202">
        <v>5</v>
      </c>
      <c r="D733" s="202" t="s">
        <v>34</v>
      </c>
      <c r="E733" s="230">
        <v>2.42</v>
      </c>
      <c r="F733" s="204">
        <v>0</v>
      </c>
      <c r="G733" s="204">
        <v>0</v>
      </c>
      <c r="H733" s="205">
        <v>41548</v>
      </c>
    </row>
    <row r="734" spans="2:8">
      <c r="B734" s="201">
        <v>1.546E-2</v>
      </c>
      <c r="C734" s="202">
        <v>2</v>
      </c>
      <c r="D734" s="202" t="s">
        <v>36</v>
      </c>
      <c r="E734" s="230">
        <v>3.46</v>
      </c>
      <c r="F734" s="204">
        <v>1</v>
      </c>
      <c r="G734" s="204">
        <v>0</v>
      </c>
      <c r="H734" s="205">
        <v>41548</v>
      </c>
    </row>
    <row r="735" spans="2:8">
      <c r="B735" s="201">
        <v>1.77E-2</v>
      </c>
      <c r="C735" s="202">
        <v>2</v>
      </c>
      <c r="D735" s="202" t="s">
        <v>35</v>
      </c>
      <c r="E735" s="230">
        <v>6.18</v>
      </c>
      <c r="F735" s="204">
        <v>1</v>
      </c>
      <c r="G735" s="204">
        <v>0</v>
      </c>
      <c r="H735" s="205">
        <v>41548</v>
      </c>
    </row>
    <row r="736" spans="2:8">
      <c r="B736" s="201">
        <v>1.1930000000000001E-2</v>
      </c>
      <c r="C736" s="202">
        <v>3</v>
      </c>
      <c r="D736" s="202" t="s">
        <v>26</v>
      </c>
      <c r="E736" s="230">
        <v>2.27</v>
      </c>
      <c r="F736" s="204">
        <v>0</v>
      </c>
      <c r="G736" s="204">
        <v>0</v>
      </c>
      <c r="H736" s="205">
        <v>41518</v>
      </c>
    </row>
    <row r="737" spans="2:8">
      <c r="B737" s="201">
        <v>1.3389999999999999E-2</v>
      </c>
      <c r="C737" s="202">
        <v>3</v>
      </c>
      <c r="D737" s="202" t="s">
        <v>26</v>
      </c>
      <c r="E737" s="230">
        <v>3.03</v>
      </c>
      <c r="F737" s="204">
        <v>0</v>
      </c>
      <c r="G737" s="204">
        <v>0</v>
      </c>
      <c r="H737" s="205">
        <v>41518</v>
      </c>
    </row>
    <row r="738" spans="2:8">
      <c r="B738" s="201">
        <v>1.333E-2</v>
      </c>
      <c r="C738" s="202">
        <v>3</v>
      </c>
      <c r="D738" s="202" t="s">
        <v>26</v>
      </c>
      <c r="E738" s="230">
        <v>3.29</v>
      </c>
      <c r="F738" s="204">
        <v>0</v>
      </c>
      <c r="G738" s="204">
        <v>0</v>
      </c>
      <c r="H738" s="205">
        <v>41518</v>
      </c>
    </row>
    <row r="739" spans="2:8">
      <c r="B739" s="201">
        <v>1.393E-2</v>
      </c>
      <c r="C739" s="202">
        <v>3</v>
      </c>
      <c r="D739" s="202" t="s">
        <v>26</v>
      </c>
      <c r="E739" s="230">
        <v>4.21</v>
      </c>
      <c r="F739" s="204">
        <v>0</v>
      </c>
      <c r="G739" s="204">
        <v>0</v>
      </c>
      <c r="H739" s="205">
        <v>41518</v>
      </c>
    </row>
    <row r="740" spans="2:8">
      <c r="B740" s="201">
        <v>1.5509999999999999E-2</v>
      </c>
      <c r="C740" s="202">
        <v>3</v>
      </c>
      <c r="D740" s="202" t="s">
        <v>26</v>
      </c>
      <c r="E740" s="230">
        <v>6.37</v>
      </c>
      <c r="F740" s="204">
        <v>0</v>
      </c>
      <c r="G740" s="204">
        <v>0</v>
      </c>
      <c r="H740" s="205">
        <v>41518</v>
      </c>
    </row>
    <row r="741" spans="2:8">
      <c r="B741" s="201">
        <v>1.478E-2</v>
      </c>
      <c r="C741" s="202">
        <v>2</v>
      </c>
      <c r="D741" s="202" t="s">
        <v>27</v>
      </c>
      <c r="E741" s="230">
        <v>2.62</v>
      </c>
      <c r="F741" s="204">
        <v>1</v>
      </c>
      <c r="G741" s="204">
        <v>0</v>
      </c>
      <c r="H741" s="205">
        <v>41518</v>
      </c>
    </row>
    <row r="742" spans="2:8">
      <c r="B742" s="201">
        <v>1.5990000000000001E-2</v>
      </c>
      <c r="C742" s="202">
        <v>2</v>
      </c>
      <c r="D742" s="202" t="s">
        <v>27</v>
      </c>
      <c r="E742" s="230">
        <v>3.13</v>
      </c>
      <c r="F742" s="204">
        <v>1</v>
      </c>
      <c r="G742" s="204">
        <v>0</v>
      </c>
      <c r="H742" s="205">
        <v>41518</v>
      </c>
    </row>
    <row r="743" spans="2:8">
      <c r="B743" s="201">
        <v>2.1219999999999999E-2</v>
      </c>
      <c r="C743" s="202">
        <v>2</v>
      </c>
      <c r="D743" s="202" t="s">
        <v>27</v>
      </c>
      <c r="E743" s="230">
        <v>6.25</v>
      </c>
      <c r="F743" s="204">
        <v>1</v>
      </c>
      <c r="G743" s="204">
        <v>0</v>
      </c>
      <c r="H743" s="205">
        <v>41518</v>
      </c>
    </row>
    <row r="744" spans="2:8">
      <c r="B744" s="201">
        <v>1.976E-2</v>
      </c>
      <c r="C744" s="202">
        <v>2</v>
      </c>
      <c r="D744" s="202" t="s">
        <v>27</v>
      </c>
      <c r="E744" s="230">
        <v>6.9</v>
      </c>
      <c r="F744" s="204">
        <v>1</v>
      </c>
      <c r="G744" s="204">
        <v>0</v>
      </c>
      <c r="H744" s="205">
        <v>41518</v>
      </c>
    </row>
    <row r="745" spans="2:8">
      <c r="B745" s="201">
        <v>1.584E-2</v>
      </c>
      <c r="C745" s="202">
        <v>2</v>
      </c>
      <c r="D745" s="202" t="s">
        <v>28</v>
      </c>
      <c r="E745" s="230">
        <v>3.2</v>
      </c>
      <c r="F745" s="204">
        <v>1</v>
      </c>
      <c r="G745" s="204">
        <v>0</v>
      </c>
      <c r="H745" s="205">
        <v>41518</v>
      </c>
    </row>
    <row r="746" spans="2:8">
      <c r="B746" s="201">
        <v>1.8110000000000001E-2</v>
      </c>
      <c r="C746" s="202">
        <v>2</v>
      </c>
      <c r="D746" s="202" t="s">
        <v>28</v>
      </c>
      <c r="E746" s="230">
        <v>5.6</v>
      </c>
      <c r="F746" s="204">
        <v>1</v>
      </c>
      <c r="G746" s="204">
        <v>0</v>
      </c>
      <c r="H746" s="205">
        <v>41518</v>
      </c>
    </row>
    <row r="747" spans="2:8">
      <c r="B747" s="201">
        <v>1.9450000000000002E-2</v>
      </c>
      <c r="C747" s="202">
        <v>2</v>
      </c>
      <c r="D747" s="202" t="s">
        <v>28</v>
      </c>
      <c r="E747" s="230">
        <v>6.53</v>
      </c>
      <c r="F747" s="204">
        <v>1</v>
      </c>
      <c r="G747" s="204">
        <v>0</v>
      </c>
      <c r="H747" s="205">
        <v>41518</v>
      </c>
    </row>
    <row r="748" spans="2:8">
      <c r="B748" s="201">
        <v>2.0070000000000001E-2</v>
      </c>
      <c r="C748" s="202">
        <v>2</v>
      </c>
      <c r="D748" s="202" t="s">
        <v>29</v>
      </c>
      <c r="E748" s="230">
        <v>6.87</v>
      </c>
      <c r="F748" s="204">
        <v>0</v>
      </c>
      <c r="G748" s="204">
        <v>0</v>
      </c>
      <c r="H748" s="205">
        <v>41518</v>
      </c>
    </row>
    <row r="749" spans="2:8">
      <c r="B749" s="201">
        <v>1.8440000000000002E-2</v>
      </c>
      <c r="C749" s="202">
        <v>1</v>
      </c>
      <c r="D749" s="202" t="s">
        <v>30</v>
      </c>
      <c r="E749" s="230">
        <v>3.7</v>
      </c>
      <c r="F749" s="204">
        <v>0</v>
      </c>
      <c r="G749" s="204">
        <v>0</v>
      </c>
      <c r="H749" s="205">
        <v>41518</v>
      </c>
    </row>
    <row r="750" spans="2:8">
      <c r="B750" s="201">
        <v>1.9179999999999999E-2</v>
      </c>
      <c r="C750" s="202">
        <v>1</v>
      </c>
      <c r="D750" s="202" t="s">
        <v>30</v>
      </c>
      <c r="E750" s="230">
        <v>4.8099999999999996</v>
      </c>
      <c r="F750" s="204">
        <v>0</v>
      </c>
      <c r="G750" s="204">
        <v>0</v>
      </c>
      <c r="H750" s="205">
        <v>41518</v>
      </c>
    </row>
    <row r="751" spans="2:8">
      <c r="B751" s="201">
        <v>2.0470000000000002E-2</v>
      </c>
      <c r="C751" s="202">
        <v>1</v>
      </c>
      <c r="D751" s="202" t="s">
        <v>30</v>
      </c>
      <c r="E751" s="230">
        <v>6.82</v>
      </c>
      <c r="F751" s="204">
        <v>0</v>
      </c>
      <c r="G751" s="204">
        <v>0</v>
      </c>
      <c r="H751" s="205">
        <v>41518</v>
      </c>
    </row>
    <row r="752" spans="2:8">
      <c r="B752" s="201">
        <v>1.508E-2</v>
      </c>
      <c r="C752" s="202">
        <v>1</v>
      </c>
      <c r="D752" s="270" t="s">
        <v>50</v>
      </c>
      <c r="E752" s="230">
        <v>1.91</v>
      </c>
      <c r="F752" s="204">
        <v>0</v>
      </c>
      <c r="G752" s="204">
        <v>1</v>
      </c>
      <c r="H752" s="205">
        <v>41518</v>
      </c>
    </row>
    <row r="753" spans="2:8">
      <c r="B753" s="201">
        <v>1.2669999999999999E-2</v>
      </c>
      <c r="C753" s="202">
        <v>6</v>
      </c>
      <c r="D753" s="202" t="s">
        <v>31</v>
      </c>
      <c r="E753" s="230">
        <v>3.54</v>
      </c>
      <c r="F753" s="204">
        <v>1</v>
      </c>
      <c r="G753" s="204">
        <v>0</v>
      </c>
      <c r="H753" s="205">
        <v>41518</v>
      </c>
    </row>
    <row r="754" spans="2:8">
      <c r="B754" s="201">
        <v>1.512E-2</v>
      </c>
      <c r="C754" s="202">
        <v>6</v>
      </c>
      <c r="D754" s="202" t="s">
        <v>31</v>
      </c>
      <c r="E754" s="230">
        <v>6.28</v>
      </c>
      <c r="F754" s="204">
        <v>1</v>
      </c>
      <c r="G754" s="204">
        <v>0</v>
      </c>
      <c r="H754" s="205">
        <v>41518</v>
      </c>
    </row>
    <row r="755" spans="2:8">
      <c r="B755" s="201">
        <v>1.4910000000000001E-2</v>
      </c>
      <c r="C755" s="202">
        <v>6</v>
      </c>
      <c r="D755" s="202" t="s">
        <v>31</v>
      </c>
      <c r="E755" s="230">
        <v>6.86</v>
      </c>
      <c r="F755" s="204">
        <v>1</v>
      </c>
      <c r="G755" s="204">
        <v>0</v>
      </c>
      <c r="H755" s="205">
        <v>41518</v>
      </c>
    </row>
    <row r="756" spans="2:8">
      <c r="B756" s="201">
        <v>1.389E-2</v>
      </c>
      <c r="C756" s="202">
        <v>3</v>
      </c>
      <c r="D756" s="202" t="s">
        <v>32</v>
      </c>
      <c r="E756" s="230">
        <v>1.87</v>
      </c>
      <c r="F756" s="204">
        <v>0</v>
      </c>
      <c r="G756" s="204">
        <v>0</v>
      </c>
      <c r="H756" s="205">
        <v>41518</v>
      </c>
    </row>
    <row r="757" spans="2:8">
      <c r="B757" s="201">
        <v>1.3540000000000002E-2</v>
      </c>
      <c r="C757" s="202">
        <v>3</v>
      </c>
      <c r="D757" s="202" t="s">
        <v>32</v>
      </c>
      <c r="E757" s="230">
        <v>1.87</v>
      </c>
      <c r="F757" s="204">
        <v>0</v>
      </c>
      <c r="G757" s="204">
        <v>0</v>
      </c>
      <c r="H757" s="205">
        <v>41518</v>
      </c>
    </row>
    <row r="758" spans="2:8">
      <c r="B758" s="201">
        <v>1.414E-2</v>
      </c>
      <c r="C758" s="202">
        <v>3</v>
      </c>
      <c r="D758" s="202" t="s">
        <v>32</v>
      </c>
      <c r="E758" s="230">
        <v>2.64</v>
      </c>
      <c r="F758" s="204">
        <v>0</v>
      </c>
      <c r="G758" s="204">
        <v>0</v>
      </c>
      <c r="H758" s="205">
        <v>41518</v>
      </c>
    </row>
    <row r="759" spans="2:8">
      <c r="B759" s="201">
        <v>1.831E-2</v>
      </c>
      <c r="C759" s="202">
        <v>3</v>
      </c>
      <c r="D759" s="202" t="s">
        <v>32</v>
      </c>
      <c r="E759" s="230">
        <v>6.23</v>
      </c>
      <c r="F759" s="204">
        <v>0</v>
      </c>
      <c r="G759" s="204">
        <v>0</v>
      </c>
      <c r="H759" s="205">
        <v>41518</v>
      </c>
    </row>
    <row r="760" spans="2:8">
      <c r="B760" s="201">
        <v>1.554E-2</v>
      </c>
      <c r="C760" s="202">
        <v>4</v>
      </c>
      <c r="D760" s="202" t="s">
        <v>33</v>
      </c>
      <c r="E760" s="230">
        <v>3.95</v>
      </c>
      <c r="F760" s="204">
        <v>0</v>
      </c>
      <c r="G760" s="204">
        <v>0</v>
      </c>
      <c r="H760" s="205">
        <v>41518</v>
      </c>
    </row>
    <row r="761" spans="2:8">
      <c r="B761" s="201">
        <v>1.179E-2</v>
      </c>
      <c r="C761" s="202">
        <v>5</v>
      </c>
      <c r="D761" s="202" t="s">
        <v>34</v>
      </c>
      <c r="E761" s="230">
        <v>2.59</v>
      </c>
      <c r="F761" s="204">
        <v>0</v>
      </c>
      <c r="G761" s="204">
        <v>0</v>
      </c>
      <c r="H761" s="205">
        <v>41518</v>
      </c>
    </row>
    <row r="762" spans="2:8">
      <c r="B762" s="201">
        <v>1.5969999999999998E-2</v>
      </c>
      <c r="C762" s="202">
        <v>2</v>
      </c>
      <c r="D762" s="202" t="s">
        <v>36</v>
      </c>
      <c r="E762" s="230">
        <v>3.62</v>
      </c>
      <c r="F762" s="204">
        <v>1</v>
      </c>
      <c r="G762" s="204">
        <v>0</v>
      </c>
      <c r="H762" s="205">
        <v>41518</v>
      </c>
    </row>
    <row r="763" spans="2:8">
      <c r="B763" s="201">
        <v>1.916E-2</v>
      </c>
      <c r="C763" s="202">
        <v>2</v>
      </c>
      <c r="D763" s="202" t="s">
        <v>35</v>
      </c>
      <c r="E763" s="230">
        <v>6.35</v>
      </c>
      <c r="F763" s="204">
        <v>1</v>
      </c>
      <c r="G763" s="204">
        <v>0</v>
      </c>
      <c r="H763" s="205">
        <v>41518</v>
      </c>
    </row>
    <row r="764" spans="2:8">
      <c r="B764" s="201">
        <v>1.2270000000000001E-2</v>
      </c>
      <c r="C764" s="202">
        <v>3</v>
      </c>
      <c r="D764" s="202" t="s">
        <v>26</v>
      </c>
      <c r="E764" s="230">
        <v>2.35</v>
      </c>
      <c r="F764" s="204">
        <v>0</v>
      </c>
      <c r="G764" s="204">
        <v>0</v>
      </c>
      <c r="H764" s="205">
        <v>41456</v>
      </c>
    </row>
    <row r="765" spans="2:8">
      <c r="B765" s="201">
        <v>1.337E-2</v>
      </c>
      <c r="C765" s="202">
        <v>3</v>
      </c>
      <c r="D765" s="202" t="s">
        <v>26</v>
      </c>
      <c r="E765" s="230">
        <v>3.11</v>
      </c>
      <c r="F765" s="204">
        <v>0</v>
      </c>
      <c r="G765" s="204">
        <v>0</v>
      </c>
      <c r="H765" s="205">
        <v>41456</v>
      </c>
    </row>
    <row r="766" spans="2:8">
      <c r="B766" s="201">
        <v>1.423E-2</v>
      </c>
      <c r="C766" s="202">
        <v>3</v>
      </c>
      <c r="D766" s="202" t="s">
        <v>26</v>
      </c>
      <c r="E766" s="230">
        <v>3.38</v>
      </c>
      <c r="F766" s="204">
        <v>0</v>
      </c>
      <c r="G766" s="204">
        <v>0</v>
      </c>
      <c r="H766" s="205">
        <v>41456</v>
      </c>
    </row>
    <row r="767" spans="2:8">
      <c r="B767" s="201">
        <v>1.3999999999999999E-2</v>
      </c>
      <c r="C767" s="202">
        <v>3</v>
      </c>
      <c r="D767" s="202" t="s">
        <v>26</v>
      </c>
      <c r="E767" s="230">
        <v>4.3</v>
      </c>
      <c r="F767" s="204">
        <v>0</v>
      </c>
      <c r="G767" s="204">
        <v>0</v>
      </c>
      <c r="H767" s="205">
        <v>41456</v>
      </c>
    </row>
    <row r="768" spans="2:8">
      <c r="B768" s="201">
        <v>1.55E-2</v>
      </c>
      <c r="C768" s="202">
        <v>3</v>
      </c>
      <c r="D768" s="202" t="s">
        <v>26</v>
      </c>
      <c r="E768" s="230">
        <v>6.45</v>
      </c>
      <c r="F768" s="204">
        <v>0</v>
      </c>
      <c r="G768" s="204">
        <v>0</v>
      </c>
      <c r="H768" s="205">
        <v>41456</v>
      </c>
    </row>
    <row r="769" spans="2:8">
      <c r="B769" s="201">
        <v>1.4530000000000001E-2</v>
      </c>
      <c r="C769" s="202">
        <v>2</v>
      </c>
      <c r="D769" s="202" t="s">
        <v>27</v>
      </c>
      <c r="E769" s="230">
        <v>2.71</v>
      </c>
      <c r="F769" s="204">
        <v>0</v>
      </c>
      <c r="G769" s="204">
        <v>0</v>
      </c>
      <c r="H769" s="205">
        <v>41456</v>
      </c>
    </row>
    <row r="770" spans="2:8">
      <c r="B770" s="201">
        <v>1.5469999999999999E-2</v>
      </c>
      <c r="C770" s="202">
        <v>2</v>
      </c>
      <c r="D770" s="202" t="s">
        <v>27</v>
      </c>
      <c r="E770" s="230">
        <v>3.21</v>
      </c>
      <c r="F770" s="204">
        <v>0</v>
      </c>
      <c r="G770" s="204">
        <v>0</v>
      </c>
      <c r="H770" s="205">
        <v>41456</v>
      </c>
    </row>
    <row r="771" spans="2:8">
      <c r="B771" s="201">
        <v>2.0840000000000001E-2</v>
      </c>
      <c r="C771" s="202">
        <v>2</v>
      </c>
      <c r="D771" s="202" t="s">
        <v>27</v>
      </c>
      <c r="E771" s="230">
        <v>6.34</v>
      </c>
      <c r="F771" s="204">
        <v>0</v>
      </c>
      <c r="G771" s="204">
        <v>0</v>
      </c>
      <c r="H771" s="205">
        <v>41456</v>
      </c>
    </row>
    <row r="772" spans="2:8">
      <c r="B772" s="201">
        <v>1.9630000000000002E-2</v>
      </c>
      <c r="C772" s="202">
        <v>2</v>
      </c>
      <c r="D772" s="202" t="s">
        <v>27</v>
      </c>
      <c r="E772" s="230">
        <v>6.98</v>
      </c>
      <c r="F772" s="204">
        <v>0</v>
      </c>
      <c r="G772" s="204">
        <v>0</v>
      </c>
      <c r="H772" s="205">
        <v>41456</v>
      </c>
    </row>
    <row r="773" spans="2:8">
      <c r="B773" s="201">
        <v>1.554E-2</v>
      </c>
      <c r="C773" s="202">
        <v>2</v>
      </c>
      <c r="D773" s="202" t="s">
        <v>28</v>
      </c>
      <c r="E773" s="230">
        <v>3.28</v>
      </c>
      <c r="F773" s="204">
        <v>1</v>
      </c>
      <c r="G773" s="204">
        <v>0</v>
      </c>
      <c r="H773" s="205">
        <v>41456</v>
      </c>
    </row>
    <row r="774" spans="2:8">
      <c r="B774" s="201">
        <v>1.8420000000000002E-2</v>
      </c>
      <c r="C774" s="202">
        <v>2</v>
      </c>
      <c r="D774" s="202" t="s">
        <v>28</v>
      </c>
      <c r="E774" s="230">
        <v>5.68</v>
      </c>
      <c r="F774" s="204">
        <v>1</v>
      </c>
      <c r="G774" s="204">
        <v>0</v>
      </c>
      <c r="H774" s="205">
        <v>41456</v>
      </c>
    </row>
    <row r="775" spans="2:8">
      <c r="B775" s="201">
        <v>1.9370000000000002E-2</v>
      </c>
      <c r="C775" s="202">
        <v>2</v>
      </c>
      <c r="D775" s="202" t="s">
        <v>28</v>
      </c>
      <c r="E775" s="230">
        <v>6.62</v>
      </c>
      <c r="F775" s="204">
        <v>1</v>
      </c>
      <c r="G775" s="204">
        <v>0</v>
      </c>
      <c r="H775" s="205">
        <v>41456</v>
      </c>
    </row>
    <row r="776" spans="2:8">
      <c r="B776" s="201">
        <v>2.2029999999999998E-2</v>
      </c>
      <c r="C776" s="202">
        <v>2</v>
      </c>
      <c r="D776" s="202" t="s">
        <v>28</v>
      </c>
      <c r="E776" s="230">
        <v>9.68</v>
      </c>
      <c r="F776" s="204">
        <v>1</v>
      </c>
      <c r="G776" s="204">
        <v>0</v>
      </c>
      <c r="H776" s="205">
        <v>41456</v>
      </c>
    </row>
    <row r="777" spans="2:8">
      <c r="B777" s="201">
        <v>1.839E-2</v>
      </c>
      <c r="C777" s="202">
        <v>1</v>
      </c>
      <c r="D777" s="202" t="s">
        <v>30</v>
      </c>
      <c r="E777" s="230">
        <v>3.79</v>
      </c>
      <c r="F777" s="204">
        <v>0</v>
      </c>
      <c r="G777" s="204">
        <v>0</v>
      </c>
      <c r="H777" s="205">
        <v>41456</v>
      </c>
    </row>
    <row r="778" spans="2:8">
      <c r="B778" s="201">
        <v>1.8959999999999998E-2</v>
      </c>
      <c r="C778" s="202">
        <v>1</v>
      </c>
      <c r="D778" s="202" t="s">
        <v>30</v>
      </c>
      <c r="E778" s="230">
        <v>4.9000000000000004</v>
      </c>
      <c r="F778" s="204">
        <v>0</v>
      </c>
      <c r="G778" s="204">
        <v>0</v>
      </c>
      <c r="H778" s="205">
        <v>41456</v>
      </c>
    </row>
    <row r="779" spans="2:8">
      <c r="B779" s="201">
        <v>2.0550000000000002E-2</v>
      </c>
      <c r="C779" s="202">
        <v>1</v>
      </c>
      <c r="D779" s="202" t="s">
        <v>30</v>
      </c>
      <c r="E779" s="230">
        <v>6.91</v>
      </c>
      <c r="F779" s="204">
        <v>0</v>
      </c>
      <c r="G779" s="204">
        <v>0</v>
      </c>
      <c r="H779" s="205">
        <v>41456</v>
      </c>
    </row>
    <row r="780" spans="2:8">
      <c r="B780" s="201">
        <v>1.473E-2</v>
      </c>
      <c r="C780" s="202">
        <v>1</v>
      </c>
      <c r="D780" s="270" t="s">
        <v>50</v>
      </c>
      <c r="E780" s="230">
        <v>1.99</v>
      </c>
      <c r="F780" s="204">
        <v>0</v>
      </c>
      <c r="G780" s="204">
        <v>1</v>
      </c>
      <c r="H780" s="205">
        <v>41456</v>
      </c>
    </row>
    <row r="781" spans="2:8">
      <c r="B781" s="201">
        <v>1.2769999999999998E-2</v>
      </c>
      <c r="C781" s="202">
        <v>6</v>
      </c>
      <c r="D781" s="202" t="s">
        <v>31</v>
      </c>
      <c r="E781" s="230">
        <v>3.63</v>
      </c>
      <c r="F781" s="204">
        <v>1</v>
      </c>
      <c r="G781" s="204">
        <v>0</v>
      </c>
      <c r="H781" s="205">
        <v>41456</v>
      </c>
    </row>
    <row r="782" spans="2:8">
      <c r="B782" s="201">
        <v>1.536E-2</v>
      </c>
      <c r="C782" s="202">
        <v>6</v>
      </c>
      <c r="D782" s="202" t="s">
        <v>31</v>
      </c>
      <c r="E782" s="230">
        <v>6.37</v>
      </c>
      <c r="F782" s="204">
        <v>1</v>
      </c>
      <c r="G782" s="204">
        <v>0</v>
      </c>
      <c r="H782" s="205">
        <v>41456</v>
      </c>
    </row>
    <row r="783" spans="2:8">
      <c r="B783" s="201">
        <v>1.536E-2</v>
      </c>
      <c r="C783" s="202">
        <v>6</v>
      </c>
      <c r="D783" s="202" t="s">
        <v>31</v>
      </c>
      <c r="E783" s="230">
        <v>6.95</v>
      </c>
      <c r="F783" s="204">
        <v>1</v>
      </c>
      <c r="G783" s="204">
        <v>0</v>
      </c>
      <c r="H783" s="205">
        <v>41456</v>
      </c>
    </row>
    <row r="784" spans="2:8">
      <c r="B784" s="201">
        <v>1.448E-2</v>
      </c>
      <c r="C784" s="202">
        <v>3</v>
      </c>
      <c r="D784" s="202" t="s">
        <v>32</v>
      </c>
      <c r="E784" s="230">
        <v>1.96</v>
      </c>
      <c r="F784" s="204">
        <v>0</v>
      </c>
      <c r="G784" s="204">
        <v>0</v>
      </c>
      <c r="H784" s="205">
        <v>41456</v>
      </c>
    </row>
    <row r="785" spans="2:8">
      <c r="B785" s="201">
        <v>1.4450000000000001E-2</v>
      </c>
      <c r="C785" s="202">
        <v>3</v>
      </c>
      <c r="D785" s="202" t="s">
        <v>32</v>
      </c>
      <c r="E785" s="230">
        <v>1.96</v>
      </c>
      <c r="F785" s="204">
        <v>0</v>
      </c>
      <c r="G785" s="204">
        <v>0</v>
      </c>
      <c r="H785" s="205">
        <v>41456</v>
      </c>
    </row>
    <row r="786" spans="2:8">
      <c r="B786" s="201">
        <v>1.443E-2</v>
      </c>
      <c r="C786" s="202">
        <v>3</v>
      </c>
      <c r="D786" s="202" t="s">
        <v>32</v>
      </c>
      <c r="E786" s="230">
        <v>2.73</v>
      </c>
      <c r="F786" s="204">
        <v>0</v>
      </c>
      <c r="G786" s="204">
        <v>0</v>
      </c>
      <c r="H786" s="205">
        <v>41456</v>
      </c>
    </row>
    <row r="787" spans="2:8">
      <c r="B787" s="201">
        <v>1.8859999999999998E-2</v>
      </c>
      <c r="C787" s="202">
        <v>3</v>
      </c>
      <c r="D787" s="202" t="s">
        <v>32</v>
      </c>
      <c r="E787" s="230">
        <v>6.32</v>
      </c>
      <c r="F787" s="204">
        <v>0</v>
      </c>
      <c r="G787" s="204">
        <v>0</v>
      </c>
      <c r="H787" s="205">
        <v>41456</v>
      </c>
    </row>
    <row r="788" spans="2:8">
      <c r="B788" s="201">
        <v>1.5960000000000002E-2</v>
      </c>
      <c r="C788" s="202">
        <v>4</v>
      </c>
      <c r="D788" s="202" t="s">
        <v>33</v>
      </c>
      <c r="E788" s="230">
        <v>4.03</v>
      </c>
      <c r="F788" s="204">
        <v>0</v>
      </c>
      <c r="G788" s="204">
        <v>0</v>
      </c>
      <c r="H788" s="205">
        <v>41456</v>
      </c>
    </row>
    <row r="789" spans="2:8">
      <c r="B789" s="201">
        <v>1.091E-2</v>
      </c>
      <c r="C789" s="202">
        <v>5</v>
      </c>
      <c r="D789" s="202" t="s">
        <v>34</v>
      </c>
      <c r="E789" s="230">
        <v>2.68</v>
      </c>
      <c r="F789" s="204">
        <v>0</v>
      </c>
      <c r="G789" s="204">
        <v>0</v>
      </c>
      <c r="H789" s="205">
        <v>41456</v>
      </c>
    </row>
    <row r="790" spans="2:8">
      <c r="B790" s="201">
        <v>1.5740000000000001E-2</v>
      </c>
      <c r="C790" s="202">
        <v>2</v>
      </c>
      <c r="D790" s="202" t="s">
        <v>36</v>
      </c>
      <c r="E790" s="230">
        <v>3.71</v>
      </c>
      <c r="F790" s="204">
        <v>1</v>
      </c>
      <c r="G790" s="204">
        <v>0</v>
      </c>
      <c r="H790" s="205">
        <v>41456</v>
      </c>
    </row>
    <row r="791" spans="2:8">
      <c r="B791" s="201">
        <v>1.9610000000000002E-2</v>
      </c>
      <c r="C791" s="202">
        <v>2</v>
      </c>
      <c r="D791" s="202" t="s">
        <v>35</v>
      </c>
      <c r="E791" s="230">
        <v>6.44</v>
      </c>
      <c r="F791" s="204">
        <v>1</v>
      </c>
      <c r="G791" s="204">
        <v>0</v>
      </c>
      <c r="H791" s="205">
        <v>41456</v>
      </c>
    </row>
    <row r="792" spans="2:8">
      <c r="B792" s="201">
        <v>1.2809999999999998E-2</v>
      </c>
      <c r="C792" s="202">
        <v>3</v>
      </c>
      <c r="D792" s="202" t="s">
        <v>26</v>
      </c>
      <c r="E792" s="230">
        <v>2.44</v>
      </c>
      <c r="F792" s="204">
        <v>0</v>
      </c>
      <c r="G792" s="204">
        <v>0</v>
      </c>
      <c r="H792" s="205">
        <v>41426</v>
      </c>
    </row>
    <row r="793" spans="2:8">
      <c r="B793" s="201">
        <v>1.371E-2</v>
      </c>
      <c r="C793" s="202">
        <v>3</v>
      </c>
      <c r="D793" s="202" t="s">
        <v>26</v>
      </c>
      <c r="E793" s="230">
        <v>3.19</v>
      </c>
      <c r="F793" s="204">
        <v>0</v>
      </c>
      <c r="G793" s="204">
        <v>0</v>
      </c>
      <c r="H793" s="205">
        <v>41426</v>
      </c>
    </row>
    <row r="794" spans="2:8">
      <c r="B794" s="201">
        <v>1.502E-2</v>
      </c>
      <c r="C794" s="202">
        <v>3</v>
      </c>
      <c r="D794" s="202" t="s">
        <v>26</v>
      </c>
      <c r="E794" s="230">
        <v>3.46</v>
      </c>
      <c r="F794" s="204">
        <v>0</v>
      </c>
      <c r="G794" s="204">
        <v>0</v>
      </c>
      <c r="H794" s="205">
        <v>41426</v>
      </c>
    </row>
    <row r="795" spans="2:8">
      <c r="B795" s="201">
        <v>1.464E-2</v>
      </c>
      <c r="C795" s="202">
        <v>3</v>
      </c>
      <c r="D795" s="202" t="s">
        <v>26</v>
      </c>
      <c r="E795" s="230">
        <v>4.38</v>
      </c>
      <c r="F795" s="204">
        <v>0</v>
      </c>
      <c r="G795" s="204">
        <v>0</v>
      </c>
      <c r="H795" s="205">
        <v>41426</v>
      </c>
    </row>
    <row r="796" spans="2:8">
      <c r="B796" s="201">
        <v>1.5939999999999999E-2</v>
      </c>
      <c r="C796" s="202">
        <v>3</v>
      </c>
      <c r="D796" s="202" t="s">
        <v>26</v>
      </c>
      <c r="E796" s="230">
        <v>6.54</v>
      </c>
      <c r="F796" s="204">
        <v>0</v>
      </c>
      <c r="G796" s="204">
        <v>0</v>
      </c>
      <c r="H796" s="205">
        <v>41426</v>
      </c>
    </row>
    <row r="797" spans="2:8">
      <c r="B797" s="201">
        <v>1.5069999999999998E-2</v>
      </c>
      <c r="C797" s="202">
        <v>2</v>
      </c>
      <c r="D797" s="202" t="s">
        <v>27</v>
      </c>
      <c r="E797" s="230">
        <v>2.79</v>
      </c>
      <c r="F797" s="204">
        <v>1</v>
      </c>
      <c r="G797" s="204">
        <v>0</v>
      </c>
      <c r="H797" s="205">
        <v>41426</v>
      </c>
    </row>
    <row r="798" spans="2:8">
      <c r="B798" s="201">
        <v>1.5629999999999998E-2</v>
      </c>
      <c r="C798" s="202">
        <v>2</v>
      </c>
      <c r="D798" s="202" t="s">
        <v>27</v>
      </c>
      <c r="E798" s="230">
        <v>3.29</v>
      </c>
      <c r="F798" s="204">
        <v>1</v>
      </c>
      <c r="G798" s="204">
        <v>0</v>
      </c>
      <c r="H798" s="205">
        <v>41426</v>
      </c>
    </row>
    <row r="799" spans="2:8">
      <c r="B799" s="201">
        <v>2.0099999999999996E-2</v>
      </c>
      <c r="C799" s="202">
        <v>2</v>
      </c>
      <c r="D799" s="202" t="s">
        <v>27</v>
      </c>
      <c r="E799" s="230">
        <v>6.42</v>
      </c>
      <c r="F799" s="204">
        <v>1</v>
      </c>
      <c r="G799" s="204">
        <v>0</v>
      </c>
      <c r="H799" s="205">
        <v>41426</v>
      </c>
    </row>
    <row r="800" spans="2:8">
      <c r="B800" s="201">
        <v>2.0339999999999997E-2</v>
      </c>
      <c r="C800" s="202">
        <v>2</v>
      </c>
      <c r="D800" s="202" t="s">
        <v>27</v>
      </c>
      <c r="E800" s="230">
        <v>7.07</v>
      </c>
      <c r="F800" s="204">
        <v>1</v>
      </c>
      <c r="G800" s="204">
        <v>0</v>
      </c>
      <c r="H800" s="205">
        <v>41426</v>
      </c>
    </row>
    <row r="801" spans="2:8">
      <c r="B801" s="201">
        <v>2.3250000000000003E-2</v>
      </c>
      <c r="C801" s="202">
        <v>2</v>
      </c>
      <c r="D801" s="202" t="s">
        <v>27</v>
      </c>
      <c r="E801" s="230">
        <v>9.77</v>
      </c>
      <c r="F801" s="204">
        <v>1</v>
      </c>
      <c r="G801" s="204">
        <v>0</v>
      </c>
      <c r="H801" s="205">
        <v>41426</v>
      </c>
    </row>
    <row r="802" spans="2:8">
      <c r="B802" s="201">
        <v>1.5679999999999999E-2</v>
      </c>
      <c r="C802" s="202">
        <v>2</v>
      </c>
      <c r="D802" s="202" t="s">
        <v>28</v>
      </c>
      <c r="E802" s="230">
        <v>3.37</v>
      </c>
      <c r="F802" s="204">
        <v>1</v>
      </c>
      <c r="G802" s="204">
        <v>0</v>
      </c>
      <c r="H802" s="205">
        <v>41426</v>
      </c>
    </row>
    <row r="803" spans="2:8">
      <c r="B803" s="201">
        <v>1.8700000000000001E-2</v>
      </c>
      <c r="C803" s="202">
        <v>2</v>
      </c>
      <c r="D803" s="202" t="s">
        <v>28</v>
      </c>
      <c r="E803" s="230">
        <v>5.76</v>
      </c>
      <c r="F803" s="204">
        <v>1</v>
      </c>
      <c r="G803" s="204">
        <v>0</v>
      </c>
      <c r="H803" s="205">
        <v>41426</v>
      </c>
    </row>
    <row r="804" spans="2:8">
      <c r="B804" s="201">
        <v>1.984E-2</v>
      </c>
      <c r="C804" s="202">
        <v>2</v>
      </c>
      <c r="D804" s="202" t="s">
        <v>28</v>
      </c>
      <c r="E804" s="230">
        <v>6.7</v>
      </c>
      <c r="F804" s="204">
        <v>1</v>
      </c>
      <c r="G804" s="204">
        <v>0</v>
      </c>
      <c r="H804" s="205">
        <v>41426</v>
      </c>
    </row>
    <row r="805" spans="2:8">
      <c r="B805" s="201">
        <v>2.3029999999999998E-2</v>
      </c>
      <c r="C805" s="202">
        <v>2</v>
      </c>
      <c r="D805" s="202" t="s">
        <v>28</v>
      </c>
      <c r="E805" s="230">
        <v>9.77</v>
      </c>
      <c r="F805" s="204">
        <v>1</v>
      </c>
      <c r="G805" s="204">
        <v>0</v>
      </c>
      <c r="H805" s="205">
        <v>41426</v>
      </c>
    </row>
    <row r="806" spans="2:8">
      <c r="B806" s="201">
        <v>1.8759999999999999E-2</v>
      </c>
      <c r="C806" s="202">
        <v>1</v>
      </c>
      <c r="D806" s="202" t="s">
        <v>30</v>
      </c>
      <c r="E806" s="230">
        <v>3.87</v>
      </c>
      <c r="F806" s="204">
        <v>0</v>
      </c>
      <c r="G806" s="204">
        <v>0</v>
      </c>
      <c r="H806" s="205">
        <v>41426</v>
      </c>
    </row>
    <row r="807" spans="2:8">
      <c r="B807" s="201">
        <v>1.8720000000000001E-2</v>
      </c>
      <c r="C807" s="202">
        <v>1</v>
      </c>
      <c r="D807" s="202" t="s">
        <v>30</v>
      </c>
      <c r="E807" s="230">
        <v>4.9800000000000004</v>
      </c>
      <c r="F807" s="204">
        <v>0</v>
      </c>
      <c r="G807" s="204">
        <v>0</v>
      </c>
      <c r="H807" s="205">
        <v>41426</v>
      </c>
    </row>
    <row r="808" spans="2:8">
      <c r="B808" s="201">
        <v>2.0879999999999999E-2</v>
      </c>
      <c r="C808" s="202">
        <v>1</v>
      </c>
      <c r="D808" s="202" t="s">
        <v>30</v>
      </c>
      <c r="E808" s="230">
        <v>6.99</v>
      </c>
      <c r="F808" s="204">
        <v>0</v>
      </c>
      <c r="G808" s="204">
        <v>0</v>
      </c>
      <c r="H808" s="205">
        <v>41426</v>
      </c>
    </row>
    <row r="809" spans="2:8">
      <c r="B809" s="201">
        <v>1.566E-2</v>
      </c>
      <c r="C809" s="202">
        <v>1</v>
      </c>
      <c r="D809" s="270" t="s">
        <v>50</v>
      </c>
      <c r="E809" s="230">
        <v>2.08</v>
      </c>
      <c r="F809" s="204">
        <v>0</v>
      </c>
      <c r="G809" s="204">
        <v>1</v>
      </c>
      <c r="H809" s="205">
        <v>41426</v>
      </c>
    </row>
    <row r="810" spans="2:8">
      <c r="B810" s="201">
        <v>1.3500000000000002E-2</v>
      </c>
      <c r="C810" s="202">
        <v>6</v>
      </c>
      <c r="D810" s="202" t="s">
        <v>31</v>
      </c>
      <c r="E810" s="230">
        <v>3.71</v>
      </c>
      <c r="F810" s="204">
        <v>1</v>
      </c>
      <c r="G810" s="204">
        <v>0</v>
      </c>
      <c r="H810" s="205">
        <v>41426</v>
      </c>
    </row>
    <row r="811" spans="2:8">
      <c r="B811" s="201">
        <v>1.601E-2</v>
      </c>
      <c r="C811" s="202">
        <v>6</v>
      </c>
      <c r="D811" s="202" t="s">
        <v>31</v>
      </c>
      <c r="E811" s="230">
        <v>6.45</v>
      </c>
      <c r="F811" s="204">
        <v>1</v>
      </c>
      <c r="G811" s="204">
        <v>0</v>
      </c>
      <c r="H811" s="205">
        <v>41426</v>
      </c>
    </row>
    <row r="812" spans="2:8">
      <c r="B812" s="201">
        <v>1.653E-2</v>
      </c>
      <c r="C812" s="202">
        <v>6</v>
      </c>
      <c r="D812" s="202" t="s">
        <v>31</v>
      </c>
      <c r="E812" s="230">
        <v>7.03</v>
      </c>
      <c r="F812" s="204">
        <v>1</v>
      </c>
      <c r="G812" s="204">
        <v>0</v>
      </c>
      <c r="H812" s="205">
        <v>41426</v>
      </c>
    </row>
    <row r="813" spans="2:8">
      <c r="B813" s="201">
        <v>1.5689999999999999E-2</v>
      </c>
      <c r="C813" s="202">
        <v>3</v>
      </c>
      <c r="D813" s="202" t="s">
        <v>32</v>
      </c>
      <c r="E813" s="230">
        <v>2.04</v>
      </c>
      <c r="F813" s="204">
        <v>0</v>
      </c>
      <c r="G813" s="204">
        <v>0</v>
      </c>
      <c r="H813" s="205">
        <v>41426</v>
      </c>
    </row>
    <row r="814" spans="2:8">
      <c r="B814" s="201">
        <v>1.559E-2</v>
      </c>
      <c r="C814" s="202">
        <v>3</v>
      </c>
      <c r="D814" s="202" t="s">
        <v>32</v>
      </c>
      <c r="E814" s="230">
        <v>2.04</v>
      </c>
      <c r="F814" s="204">
        <v>0</v>
      </c>
      <c r="G814" s="204">
        <v>0</v>
      </c>
      <c r="H814" s="205">
        <v>41426</v>
      </c>
    </row>
    <row r="815" spans="2:8">
      <c r="B815" s="201">
        <v>1.575E-2</v>
      </c>
      <c r="C815" s="202">
        <v>3</v>
      </c>
      <c r="D815" s="202" t="s">
        <v>32</v>
      </c>
      <c r="E815" s="230">
        <v>2.81</v>
      </c>
      <c r="F815" s="204">
        <v>0</v>
      </c>
      <c r="G815" s="204">
        <v>0</v>
      </c>
      <c r="H815" s="205">
        <v>41426</v>
      </c>
    </row>
    <row r="816" spans="2:8">
      <c r="B816" s="201">
        <v>1.9279999999999999E-2</v>
      </c>
      <c r="C816" s="202">
        <v>3</v>
      </c>
      <c r="D816" s="202" t="s">
        <v>32</v>
      </c>
      <c r="E816" s="230">
        <v>6.4</v>
      </c>
      <c r="F816" s="204">
        <v>0</v>
      </c>
      <c r="G816" s="204">
        <v>0</v>
      </c>
      <c r="H816" s="205">
        <v>41426</v>
      </c>
    </row>
    <row r="817" spans="2:8">
      <c r="B817" s="201">
        <v>1.6299999999999999E-2</v>
      </c>
      <c r="C817" s="202">
        <v>4</v>
      </c>
      <c r="D817" s="202" t="s">
        <v>33</v>
      </c>
      <c r="E817" s="230">
        <v>4.1100000000000003</v>
      </c>
      <c r="F817" s="204">
        <v>0</v>
      </c>
      <c r="G817" s="204">
        <v>0</v>
      </c>
      <c r="H817" s="205">
        <v>41426</v>
      </c>
    </row>
    <row r="818" spans="2:8">
      <c r="B818" s="201">
        <v>1.176E-2</v>
      </c>
      <c r="C818" s="202">
        <v>5</v>
      </c>
      <c r="D818" s="202" t="s">
        <v>34</v>
      </c>
      <c r="E818" s="230">
        <v>2.76</v>
      </c>
      <c r="F818" s="204">
        <v>0</v>
      </c>
      <c r="G818" s="204">
        <v>0</v>
      </c>
      <c r="H818" s="205">
        <v>41426</v>
      </c>
    </row>
    <row r="819" spans="2:8">
      <c r="B819" s="201">
        <v>1.6E-2</v>
      </c>
      <c r="C819" s="202">
        <v>2</v>
      </c>
      <c r="D819" s="202" t="s">
        <v>36</v>
      </c>
      <c r="E819" s="230">
        <v>3.79</v>
      </c>
      <c r="F819" s="204">
        <v>1</v>
      </c>
      <c r="G819" s="204">
        <v>0</v>
      </c>
      <c r="H819" s="205">
        <v>41426</v>
      </c>
    </row>
    <row r="820" spans="2:8">
      <c r="B820" s="201">
        <v>1.9530000000000002E-2</v>
      </c>
      <c r="C820" s="202">
        <v>2</v>
      </c>
      <c r="D820" s="202" t="s">
        <v>35</v>
      </c>
      <c r="E820" s="230">
        <v>6.52</v>
      </c>
      <c r="F820" s="204">
        <v>1</v>
      </c>
      <c r="G820" s="204">
        <v>0</v>
      </c>
      <c r="H820" s="205">
        <v>41426</v>
      </c>
    </row>
    <row r="821" spans="2:8">
      <c r="B821" s="201">
        <v>1.3950000000000001E-2</v>
      </c>
      <c r="C821" s="202">
        <v>3</v>
      </c>
      <c r="D821" s="202" t="s">
        <v>26</v>
      </c>
      <c r="E821" s="230">
        <v>2.6</v>
      </c>
      <c r="F821" s="204">
        <v>0</v>
      </c>
      <c r="G821" s="204">
        <v>0</v>
      </c>
      <c r="H821" s="205">
        <v>41365</v>
      </c>
    </row>
    <row r="822" spans="2:8">
      <c r="B822" s="201">
        <v>1.448E-2</v>
      </c>
      <c r="C822" s="202">
        <v>3</v>
      </c>
      <c r="D822" s="202" t="s">
        <v>26</v>
      </c>
      <c r="E822" s="230">
        <v>3.36</v>
      </c>
      <c r="F822" s="204">
        <v>0</v>
      </c>
      <c r="G822" s="204">
        <v>0</v>
      </c>
      <c r="H822" s="205">
        <v>41365</v>
      </c>
    </row>
    <row r="823" spans="2:8">
      <c r="B823" s="201">
        <v>1.47E-2</v>
      </c>
      <c r="C823" s="202">
        <v>3</v>
      </c>
      <c r="D823" s="202" t="s">
        <v>26</v>
      </c>
      <c r="E823" s="230">
        <v>3.63</v>
      </c>
      <c r="F823" s="204">
        <v>0</v>
      </c>
      <c r="G823" s="204">
        <v>0</v>
      </c>
      <c r="H823" s="205">
        <v>41365</v>
      </c>
    </row>
    <row r="824" spans="2:8">
      <c r="B824" s="201">
        <v>1.5069999999999998E-2</v>
      </c>
      <c r="C824" s="202">
        <v>3</v>
      </c>
      <c r="D824" s="202" t="s">
        <v>26</v>
      </c>
      <c r="E824" s="230">
        <v>4.55</v>
      </c>
      <c r="F824" s="204">
        <v>0</v>
      </c>
      <c r="G824" s="204">
        <v>0</v>
      </c>
      <c r="H824" s="205">
        <v>41365</v>
      </c>
    </row>
    <row r="825" spans="2:8">
      <c r="B825" s="201">
        <v>1.6500000000000001E-2</v>
      </c>
      <c r="C825" s="202">
        <v>3</v>
      </c>
      <c r="D825" s="202" t="s">
        <v>26</v>
      </c>
      <c r="E825" s="230">
        <v>6.7</v>
      </c>
      <c r="F825" s="204">
        <v>0</v>
      </c>
      <c r="G825" s="204">
        <v>0</v>
      </c>
      <c r="H825" s="205">
        <v>41365</v>
      </c>
    </row>
    <row r="826" spans="2:8">
      <c r="B826" s="201">
        <v>1.6549999999999999E-2</v>
      </c>
      <c r="C826" s="202">
        <v>2</v>
      </c>
      <c r="D826" s="202" t="s">
        <v>27</v>
      </c>
      <c r="E826" s="230">
        <v>2.96</v>
      </c>
      <c r="F826" s="204">
        <v>1</v>
      </c>
      <c r="G826" s="204">
        <v>0</v>
      </c>
      <c r="H826" s="205">
        <v>41365</v>
      </c>
    </row>
    <row r="827" spans="2:8">
      <c r="B827" s="201">
        <v>1.736E-2</v>
      </c>
      <c r="C827" s="202">
        <v>2</v>
      </c>
      <c r="D827" s="202" t="s">
        <v>27</v>
      </c>
      <c r="E827" s="230">
        <v>3.46</v>
      </c>
      <c r="F827" s="204">
        <v>1</v>
      </c>
      <c r="G827" s="204">
        <v>0</v>
      </c>
      <c r="H827" s="205">
        <v>41365</v>
      </c>
    </row>
    <row r="828" spans="2:8">
      <c r="B828" s="201">
        <v>1.9539999999999998E-2</v>
      </c>
      <c r="C828" s="202">
        <v>2</v>
      </c>
      <c r="D828" s="202" t="s">
        <v>27</v>
      </c>
      <c r="E828" s="230">
        <v>6.59</v>
      </c>
      <c r="F828" s="204">
        <v>1</v>
      </c>
      <c r="G828" s="204">
        <v>0</v>
      </c>
      <c r="H828" s="205">
        <v>41365</v>
      </c>
    </row>
    <row r="829" spans="2:8">
      <c r="B829" s="201">
        <v>1.9870000000000002E-2</v>
      </c>
      <c r="C829" s="202">
        <v>2</v>
      </c>
      <c r="D829" s="202" t="s">
        <v>27</v>
      </c>
      <c r="E829" s="230">
        <v>7.23</v>
      </c>
      <c r="F829" s="204">
        <v>1</v>
      </c>
      <c r="G829" s="204">
        <v>0</v>
      </c>
      <c r="H829" s="205">
        <v>41365</v>
      </c>
    </row>
    <row r="830" spans="2:8">
      <c r="B830" s="201">
        <v>1.7330000000000002E-2</v>
      </c>
      <c r="C830" s="202">
        <v>2</v>
      </c>
      <c r="D830" s="202" t="s">
        <v>28</v>
      </c>
      <c r="E830" s="230">
        <v>3.53</v>
      </c>
      <c r="F830" s="204">
        <v>1</v>
      </c>
      <c r="G830" s="204">
        <v>0</v>
      </c>
      <c r="H830" s="205">
        <v>41365</v>
      </c>
    </row>
    <row r="831" spans="2:8">
      <c r="B831" s="201">
        <v>1.7849999999999998E-2</v>
      </c>
      <c r="C831" s="202">
        <v>2</v>
      </c>
      <c r="D831" s="202" t="s">
        <v>28</v>
      </c>
      <c r="E831" s="230">
        <v>5.93</v>
      </c>
      <c r="F831" s="204">
        <v>1</v>
      </c>
      <c r="G831" s="204">
        <v>0</v>
      </c>
      <c r="H831" s="205">
        <v>41365</v>
      </c>
    </row>
    <row r="832" spans="2:8">
      <c r="B832" s="201">
        <v>2.0209999999999999E-2</v>
      </c>
      <c r="C832" s="202">
        <v>2</v>
      </c>
      <c r="D832" s="202" t="s">
        <v>28</v>
      </c>
      <c r="E832" s="230">
        <v>6.87</v>
      </c>
      <c r="F832" s="204">
        <v>1</v>
      </c>
      <c r="G832" s="204">
        <v>0</v>
      </c>
      <c r="H832" s="205">
        <v>41365</v>
      </c>
    </row>
    <row r="833" spans="2:8">
      <c r="B833" s="201">
        <v>1.993E-2</v>
      </c>
      <c r="C833" s="202">
        <v>2</v>
      </c>
      <c r="D833" s="202" t="s">
        <v>28</v>
      </c>
      <c r="E833" s="230">
        <v>9.93</v>
      </c>
      <c r="F833" s="204">
        <v>1</v>
      </c>
      <c r="G833" s="204">
        <v>0</v>
      </c>
      <c r="H833" s="205">
        <v>41365</v>
      </c>
    </row>
    <row r="834" spans="2:8">
      <c r="B834" s="201">
        <v>1.5789999999999998E-2</v>
      </c>
      <c r="C834" s="202">
        <v>2</v>
      </c>
      <c r="D834" s="202" t="s">
        <v>51</v>
      </c>
      <c r="E834" s="230">
        <v>1.54</v>
      </c>
      <c r="F834" s="204">
        <v>0</v>
      </c>
      <c r="G834" s="204">
        <v>1</v>
      </c>
      <c r="H834" s="205">
        <v>41365</v>
      </c>
    </row>
    <row r="835" spans="2:8">
      <c r="B835" s="201">
        <v>2.1080000000000002E-2</v>
      </c>
      <c r="C835" s="202">
        <v>1</v>
      </c>
      <c r="D835" s="202" t="s">
        <v>30</v>
      </c>
      <c r="E835" s="230">
        <v>4.04</v>
      </c>
      <c r="F835" s="204">
        <v>0</v>
      </c>
      <c r="G835" s="204">
        <v>0</v>
      </c>
      <c r="H835" s="205">
        <v>41365</v>
      </c>
    </row>
    <row r="836" spans="2:8">
      <c r="B836" s="201">
        <v>1.8759999999999999E-2</v>
      </c>
      <c r="C836" s="202">
        <v>1</v>
      </c>
      <c r="D836" s="202" t="s">
        <v>50</v>
      </c>
      <c r="E836" s="230">
        <v>2.2400000000000002</v>
      </c>
      <c r="F836" s="204">
        <v>0</v>
      </c>
      <c r="G836" s="204">
        <v>1</v>
      </c>
      <c r="H836" s="205">
        <v>41365</v>
      </c>
    </row>
    <row r="837" spans="2:8">
      <c r="B837" s="201">
        <v>1.47E-2</v>
      </c>
      <c r="C837" s="202">
        <v>6</v>
      </c>
      <c r="D837" s="202" t="s">
        <v>31</v>
      </c>
      <c r="E837" s="230">
        <v>3.88</v>
      </c>
      <c r="F837" s="204">
        <v>1</v>
      </c>
      <c r="G837" s="204">
        <v>0</v>
      </c>
      <c r="H837" s="205">
        <v>41365</v>
      </c>
    </row>
    <row r="838" spans="2:8">
      <c r="B838" s="201">
        <v>1.6590000000000001E-2</v>
      </c>
      <c r="C838" s="202">
        <v>6</v>
      </c>
      <c r="D838" s="202" t="s">
        <v>31</v>
      </c>
      <c r="E838" s="230">
        <v>6.62</v>
      </c>
      <c r="F838" s="204">
        <v>1</v>
      </c>
      <c r="G838" s="204">
        <v>0</v>
      </c>
      <c r="H838" s="205">
        <v>41365</v>
      </c>
    </row>
    <row r="839" spans="2:8">
      <c r="B839" s="201">
        <v>1.6709999999999999E-2</v>
      </c>
      <c r="C839" s="202">
        <v>6</v>
      </c>
      <c r="D839" s="202" t="s">
        <v>31</v>
      </c>
      <c r="E839" s="230">
        <v>7.2</v>
      </c>
      <c r="F839" s="204">
        <v>1</v>
      </c>
      <c r="G839" s="204">
        <v>0</v>
      </c>
      <c r="H839" s="205">
        <v>41365</v>
      </c>
    </row>
    <row r="840" spans="2:8">
      <c r="B840" s="201">
        <v>1.668E-2</v>
      </c>
      <c r="C840" s="202">
        <v>3</v>
      </c>
      <c r="D840" s="202" t="s">
        <v>32</v>
      </c>
      <c r="E840" s="230">
        <v>2.21</v>
      </c>
      <c r="F840" s="204">
        <v>0</v>
      </c>
      <c r="G840" s="204">
        <v>0</v>
      </c>
      <c r="H840" s="205">
        <v>41365</v>
      </c>
    </row>
    <row r="841" spans="2:8">
      <c r="B841" s="201">
        <v>1.6629999999999999E-2</v>
      </c>
      <c r="C841" s="202">
        <v>3</v>
      </c>
      <c r="D841" s="202" t="s">
        <v>32</v>
      </c>
      <c r="E841" s="230">
        <v>2.21</v>
      </c>
      <c r="F841" s="204">
        <v>0</v>
      </c>
      <c r="G841" s="204">
        <v>0</v>
      </c>
      <c r="H841" s="205">
        <v>41365</v>
      </c>
    </row>
    <row r="842" spans="2:8">
      <c r="B842" s="201">
        <v>1.6969999999999999E-2</v>
      </c>
      <c r="C842" s="202">
        <v>3</v>
      </c>
      <c r="D842" s="202" t="s">
        <v>32</v>
      </c>
      <c r="E842" s="230">
        <v>2.98</v>
      </c>
      <c r="F842" s="204">
        <v>0</v>
      </c>
      <c r="G842" s="204">
        <v>0</v>
      </c>
      <c r="H842" s="205">
        <v>41365</v>
      </c>
    </row>
    <row r="843" spans="2:8">
      <c r="B843" s="201">
        <v>1.9179999999999999E-2</v>
      </c>
      <c r="C843" s="202">
        <v>3</v>
      </c>
      <c r="D843" s="202" t="s">
        <v>32</v>
      </c>
      <c r="E843" s="230">
        <v>6.57</v>
      </c>
      <c r="F843" s="204">
        <v>0</v>
      </c>
      <c r="G843" s="204">
        <v>0</v>
      </c>
      <c r="H843" s="205">
        <v>41365</v>
      </c>
    </row>
    <row r="844" spans="2:8">
      <c r="B844" s="201">
        <v>1.2529999999999999E-2</v>
      </c>
      <c r="C844" s="202">
        <v>4</v>
      </c>
      <c r="D844" s="202" t="s">
        <v>33</v>
      </c>
      <c r="E844" s="230">
        <v>1.65</v>
      </c>
      <c r="F844" s="204">
        <v>0</v>
      </c>
      <c r="G844" s="204">
        <v>0</v>
      </c>
      <c r="H844" s="205">
        <v>41365</v>
      </c>
    </row>
    <row r="845" spans="2:8">
      <c r="B845" s="201">
        <v>1.7809999999999999E-2</v>
      </c>
      <c r="C845" s="202">
        <v>4</v>
      </c>
      <c r="D845" s="202" t="s">
        <v>33</v>
      </c>
      <c r="E845" s="230">
        <v>4.28</v>
      </c>
      <c r="F845" s="204">
        <v>0</v>
      </c>
      <c r="G845" s="204">
        <v>0</v>
      </c>
      <c r="H845" s="205">
        <v>41365</v>
      </c>
    </row>
    <row r="846" spans="2:8">
      <c r="B846" s="201">
        <v>1.2789999999999999E-2</v>
      </c>
      <c r="C846" s="202">
        <v>5</v>
      </c>
      <c r="D846" s="202" t="s">
        <v>34</v>
      </c>
      <c r="E846" s="230">
        <v>1.94</v>
      </c>
      <c r="F846" s="204">
        <v>0</v>
      </c>
      <c r="G846" s="204">
        <v>0</v>
      </c>
      <c r="H846" s="205">
        <v>41365</v>
      </c>
    </row>
    <row r="847" spans="2:8">
      <c r="B847" s="201">
        <v>1.41E-2</v>
      </c>
      <c r="C847" s="202">
        <v>5</v>
      </c>
      <c r="D847" s="202" t="s">
        <v>34</v>
      </c>
      <c r="E847" s="230">
        <v>2.93</v>
      </c>
      <c r="F847" s="204">
        <v>0</v>
      </c>
      <c r="G847" s="204">
        <v>0</v>
      </c>
      <c r="H847" s="205">
        <v>41365</v>
      </c>
    </row>
    <row r="848" spans="2:8">
      <c r="B848" s="201">
        <v>1.5009999999999999E-2</v>
      </c>
      <c r="C848" s="202">
        <v>2</v>
      </c>
      <c r="D848" s="202" t="s">
        <v>36</v>
      </c>
      <c r="E848" s="230">
        <v>1.96</v>
      </c>
      <c r="F848" s="204">
        <v>1</v>
      </c>
      <c r="G848" s="204">
        <v>0</v>
      </c>
      <c r="H848" s="205">
        <v>41365</v>
      </c>
    </row>
    <row r="849" spans="2:8">
      <c r="B849" s="201">
        <v>1.7649999999999999E-2</v>
      </c>
      <c r="C849" s="202">
        <v>2</v>
      </c>
      <c r="D849" s="202" t="s">
        <v>36</v>
      </c>
      <c r="E849" s="230">
        <v>3.96</v>
      </c>
      <c r="F849" s="204">
        <v>1</v>
      </c>
      <c r="G849" s="204">
        <v>0</v>
      </c>
      <c r="H849" s="205">
        <v>41365</v>
      </c>
    </row>
    <row r="850" spans="2:8">
      <c r="B850" s="201">
        <v>2.0310000000000002E-2</v>
      </c>
      <c r="C850" s="202">
        <v>2</v>
      </c>
      <c r="D850" s="202" t="s">
        <v>35</v>
      </c>
      <c r="E850" s="230">
        <v>6.68</v>
      </c>
      <c r="F850" s="204">
        <v>1</v>
      </c>
      <c r="G850" s="204">
        <v>0</v>
      </c>
      <c r="H850" s="205">
        <v>41365</v>
      </c>
    </row>
    <row r="851" spans="2:8">
      <c r="B851" s="201">
        <v>1.4630000000000001E-2</v>
      </c>
      <c r="C851" s="202">
        <v>3</v>
      </c>
      <c r="D851" s="202" t="s">
        <v>26</v>
      </c>
      <c r="E851" s="230">
        <v>2.85</v>
      </c>
      <c r="F851" s="204">
        <v>0</v>
      </c>
      <c r="G851" s="204">
        <v>0</v>
      </c>
      <c r="H851" s="205">
        <v>41275</v>
      </c>
    </row>
    <row r="852" spans="2:8">
      <c r="B852" s="201">
        <v>1.47E-2</v>
      </c>
      <c r="C852" s="202">
        <v>3</v>
      </c>
      <c r="D852" s="202" t="s">
        <v>26</v>
      </c>
      <c r="E852" s="230">
        <v>3.61</v>
      </c>
      <c r="F852" s="204">
        <v>0</v>
      </c>
      <c r="G852" s="204">
        <v>0</v>
      </c>
      <c r="H852" s="205">
        <v>41275</v>
      </c>
    </row>
    <row r="853" spans="2:8">
      <c r="B853" s="201">
        <v>1.5229999999999999E-2</v>
      </c>
      <c r="C853" s="202">
        <v>3</v>
      </c>
      <c r="D853" s="202" t="s">
        <v>26</v>
      </c>
      <c r="E853" s="230">
        <v>3.87</v>
      </c>
      <c r="F853" s="204">
        <v>0</v>
      </c>
      <c r="G853" s="204">
        <v>0</v>
      </c>
      <c r="H853" s="205">
        <v>41275</v>
      </c>
    </row>
    <row r="854" spans="2:8">
      <c r="B854" s="201">
        <v>1.4539999999999999E-2</v>
      </c>
      <c r="C854" s="202">
        <v>3</v>
      </c>
      <c r="D854" s="202" t="s">
        <v>26</v>
      </c>
      <c r="E854" s="230">
        <v>4.79</v>
      </c>
      <c r="F854" s="204">
        <v>0</v>
      </c>
      <c r="G854" s="204">
        <v>0</v>
      </c>
      <c r="H854" s="205">
        <v>41275</v>
      </c>
    </row>
    <row r="855" spans="2:8">
      <c r="B855" s="201">
        <v>1.602E-2</v>
      </c>
      <c r="C855" s="202">
        <v>3</v>
      </c>
      <c r="D855" s="202" t="s">
        <v>26</v>
      </c>
      <c r="E855" s="230">
        <v>6.95</v>
      </c>
      <c r="F855" s="204">
        <v>0</v>
      </c>
      <c r="G855" s="204">
        <v>0</v>
      </c>
      <c r="H855" s="205">
        <v>41275</v>
      </c>
    </row>
    <row r="856" spans="2:8">
      <c r="B856" s="201">
        <v>1.55E-2</v>
      </c>
      <c r="C856" s="202">
        <v>2</v>
      </c>
      <c r="D856" s="202" t="s">
        <v>27</v>
      </c>
      <c r="E856" s="230">
        <v>3.2</v>
      </c>
      <c r="F856" s="204">
        <v>1</v>
      </c>
      <c r="G856" s="204">
        <v>0</v>
      </c>
      <c r="H856" s="205">
        <v>41275</v>
      </c>
    </row>
    <row r="857" spans="2:8">
      <c r="B857" s="201">
        <v>1.6719999999999999E-2</v>
      </c>
      <c r="C857" s="202">
        <v>2</v>
      </c>
      <c r="D857" s="202" t="s">
        <v>27</v>
      </c>
      <c r="E857" s="230">
        <v>3.71</v>
      </c>
      <c r="F857" s="204">
        <v>1</v>
      </c>
      <c r="G857" s="204">
        <v>0</v>
      </c>
      <c r="H857" s="205">
        <v>41275</v>
      </c>
    </row>
    <row r="858" spans="2:8">
      <c r="B858" s="201">
        <v>1.6650000000000002E-2</v>
      </c>
      <c r="C858" s="202">
        <v>2</v>
      </c>
      <c r="D858" s="202" t="s">
        <v>27</v>
      </c>
      <c r="E858" s="230">
        <v>6.84</v>
      </c>
      <c r="F858" s="204">
        <v>1</v>
      </c>
      <c r="G858" s="204">
        <v>0</v>
      </c>
      <c r="H858" s="205">
        <v>41275</v>
      </c>
    </row>
    <row r="859" spans="2:8">
      <c r="B859" s="201">
        <v>1.6289999999999999E-2</v>
      </c>
      <c r="C859" s="202">
        <v>2</v>
      </c>
      <c r="D859" s="202" t="s">
        <v>27</v>
      </c>
      <c r="E859" s="230">
        <v>7.48</v>
      </c>
      <c r="F859" s="204">
        <v>1</v>
      </c>
      <c r="G859" s="204">
        <v>0</v>
      </c>
      <c r="H859" s="205">
        <v>41275</v>
      </c>
    </row>
    <row r="860" spans="2:8">
      <c r="B860" s="201">
        <v>1.652E-2</v>
      </c>
      <c r="C860" s="202">
        <v>2</v>
      </c>
      <c r="D860" s="202" t="s">
        <v>28</v>
      </c>
      <c r="E860" s="230">
        <v>3.78</v>
      </c>
      <c r="F860" s="204">
        <v>1</v>
      </c>
      <c r="G860" s="204">
        <v>0</v>
      </c>
      <c r="H860" s="205">
        <v>41275</v>
      </c>
    </row>
    <row r="861" spans="2:8">
      <c r="B861" s="201">
        <v>2.0630000000000003E-2</v>
      </c>
      <c r="C861" s="202">
        <v>2</v>
      </c>
      <c r="D861" s="202" t="s">
        <v>28</v>
      </c>
      <c r="E861" s="230">
        <v>7.12</v>
      </c>
      <c r="F861" s="204">
        <v>1</v>
      </c>
      <c r="G861" s="204">
        <v>0</v>
      </c>
      <c r="H861" s="205">
        <v>41275</v>
      </c>
    </row>
    <row r="862" spans="2:8">
      <c r="B862" s="201">
        <v>1.494E-2</v>
      </c>
      <c r="C862" s="202">
        <v>2</v>
      </c>
      <c r="D862" s="202" t="s">
        <v>51</v>
      </c>
      <c r="E862" s="230">
        <v>1.79</v>
      </c>
      <c r="F862" s="204">
        <v>0</v>
      </c>
      <c r="G862" s="204">
        <v>1</v>
      </c>
      <c r="H862" s="205">
        <v>41275</v>
      </c>
    </row>
    <row r="863" spans="2:8">
      <c r="B863" s="201">
        <v>1.9910000000000001E-2</v>
      </c>
      <c r="C863" s="202">
        <v>1</v>
      </c>
      <c r="D863" s="202" t="s">
        <v>30</v>
      </c>
      <c r="E863" s="230">
        <v>2.4900000000000002</v>
      </c>
      <c r="F863" s="204">
        <v>0</v>
      </c>
      <c r="G863" s="204">
        <v>0</v>
      </c>
      <c r="H863" s="205">
        <v>41275</v>
      </c>
    </row>
    <row r="864" spans="2:8">
      <c r="B864" s="201">
        <v>1.8420000000000002E-2</v>
      </c>
      <c r="C864" s="202">
        <v>1</v>
      </c>
      <c r="D864" s="202" t="s">
        <v>50</v>
      </c>
      <c r="E864" s="230">
        <v>2.4900000000000002</v>
      </c>
      <c r="F864" s="204">
        <v>0</v>
      </c>
      <c r="G864" s="204">
        <v>1</v>
      </c>
      <c r="H864" s="205">
        <v>41275</v>
      </c>
    </row>
    <row r="865" spans="2:8">
      <c r="B865" s="201">
        <v>1.3520000000000001E-2</v>
      </c>
      <c r="C865" s="202">
        <v>6</v>
      </c>
      <c r="D865" s="202" t="s">
        <v>31</v>
      </c>
      <c r="E865" s="230">
        <v>4.13</v>
      </c>
      <c r="F865" s="204">
        <v>1</v>
      </c>
      <c r="G865" s="204">
        <v>0</v>
      </c>
      <c r="H865" s="205">
        <v>41275</v>
      </c>
    </row>
    <row r="866" spans="2:8">
      <c r="B866" s="201">
        <v>1.5600000000000001E-2</v>
      </c>
      <c r="C866" s="202">
        <v>6</v>
      </c>
      <c r="D866" s="202" t="s">
        <v>31</v>
      </c>
      <c r="E866" s="230">
        <v>6.87</v>
      </c>
      <c r="F866" s="204">
        <v>1</v>
      </c>
      <c r="G866" s="204">
        <v>0</v>
      </c>
      <c r="H866" s="205">
        <v>41275</v>
      </c>
    </row>
    <row r="867" spans="2:8">
      <c r="B867" s="201">
        <v>1.5869999999999999E-2</v>
      </c>
      <c r="C867" s="202">
        <v>6</v>
      </c>
      <c r="D867" s="202" t="s">
        <v>31</v>
      </c>
      <c r="E867" s="230">
        <v>7.44</v>
      </c>
      <c r="F867" s="204">
        <v>1</v>
      </c>
      <c r="G867" s="204">
        <v>0</v>
      </c>
      <c r="H867" s="205">
        <v>41275</v>
      </c>
    </row>
    <row r="868" spans="2:8">
      <c r="B868" s="201">
        <v>1.7399999999999999E-2</v>
      </c>
      <c r="C868" s="202">
        <v>3</v>
      </c>
      <c r="D868" s="202" t="s">
        <v>32</v>
      </c>
      <c r="E868" s="230">
        <v>2.4500000000000002</v>
      </c>
      <c r="F868" s="204">
        <v>0</v>
      </c>
      <c r="G868" s="204">
        <v>0</v>
      </c>
      <c r="H868" s="205">
        <v>41275</v>
      </c>
    </row>
    <row r="869" spans="2:8">
      <c r="B869" s="201">
        <v>1.7399999999999999E-2</v>
      </c>
      <c r="C869" s="202">
        <v>3</v>
      </c>
      <c r="D869" s="202" t="s">
        <v>32</v>
      </c>
      <c r="E869" s="230">
        <v>2.4500000000000002</v>
      </c>
      <c r="F869" s="204">
        <v>0</v>
      </c>
      <c r="G869" s="204">
        <v>0</v>
      </c>
      <c r="H869" s="205">
        <v>41275</v>
      </c>
    </row>
    <row r="870" spans="2:8">
      <c r="B870" s="201">
        <v>1.7270000000000001E-2</v>
      </c>
      <c r="C870" s="202">
        <v>3</v>
      </c>
      <c r="D870" s="202" t="s">
        <v>32</v>
      </c>
      <c r="E870" s="230">
        <v>3.22</v>
      </c>
      <c r="F870" s="204">
        <v>0</v>
      </c>
      <c r="G870" s="204">
        <v>0</v>
      </c>
      <c r="H870" s="205">
        <v>41275</v>
      </c>
    </row>
    <row r="871" spans="2:8">
      <c r="B871" s="201">
        <v>1.8319999999999999E-2</v>
      </c>
      <c r="C871" s="202">
        <v>3</v>
      </c>
      <c r="D871" s="202" t="s">
        <v>32</v>
      </c>
      <c r="E871" s="230">
        <v>6.82</v>
      </c>
      <c r="F871" s="204">
        <v>0</v>
      </c>
      <c r="G871" s="204">
        <v>0</v>
      </c>
      <c r="H871" s="205">
        <v>41275</v>
      </c>
    </row>
    <row r="872" spans="2:8">
      <c r="B872" s="201">
        <v>1.225E-2</v>
      </c>
      <c r="C872" s="202">
        <v>4</v>
      </c>
      <c r="D872" s="202" t="s">
        <v>33</v>
      </c>
      <c r="E872" s="230">
        <v>1.9</v>
      </c>
      <c r="F872" s="204">
        <v>0</v>
      </c>
      <c r="G872" s="204">
        <v>0</v>
      </c>
      <c r="H872" s="205">
        <v>41275</v>
      </c>
    </row>
    <row r="873" spans="2:8">
      <c r="B873" s="201">
        <v>1.6799999999999999E-2</v>
      </c>
      <c r="C873" s="202">
        <v>4</v>
      </c>
      <c r="D873" s="202" t="s">
        <v>33</v>
      </c>
      <c r="E873" s="230">
        <v>4.53</v>
      </c>
      <c r="F873" s="204">
        <v>0</v>
      </c>
      <c r="G873" s="204">
        <v>0</v>
      </c>
      <c r="H873" s="205">
        <v>41275</v>
      </c>
    </row>
    <row r="874" spans="2:8">
      <c r="B874" s="201">
        <v>1.269E-2</v>
      </c>
      <c r="C874" s="202">
        <v>5</v>
      </c>
      <c r="D874" s="202" t="s">
        <v>34</v>
      </c>
      <c r="E874" s="230">
        <v>2.19</v>
      </c>
      <c r="F874" s="204">
        <v>0</v>
      </c>
      <c r="G874" s="204">
        <v>0</v>
      </c>
      <c r="H874" s="205">
        <v>41275</v>
      </c>
    </row>
    <row r="875" spans="2:8">
      <c r="B875" s="201">
        <v>1.371E-2</v>
      </c>
      <c r="C875" s="202">
        <v>5</v>
      </c>
      <c r="D875" s="202" t="s">
        <v>34</v>
      </c>
      <c r="E875" s="230">
        <v>3.17</v>
      </c>
      <c r="F875" s="204">
        <v>0</v>
      </c>
      <c r="G875" s="204">
        <v>0</v>
      </c>
      <c r="H875" s="205">
        <v>41275</v>
      </c>
    </row>
    <row r="876" spans="2:8">
      <c r="B876" s="201">
        <v>1.4659999999999999E-2</v>
      </c>
      <c r="C876" s="202">
        <v>2</v>
      </c>
      <c r="D876" s="202" t="s">
        <v>36</v>
      </c>
      <c r="E876" s="230">
        <v>2.2000000000000002</v>
      </c>
      <c r="F876" s="204">
        <v>1</v>
      </c>
      <c r="G876" s="204">
        <v>0</v>
      </c>
      <c r="H876" s="205">
        <v>41275</v>
      </c>
    </row>
    <row r="877" spans="2:8">
      <c r="B877" s="201">
        <v>1.7559999999999999E-2</v>
      </c>
      <c r="C877" s="202">
        <v>2</v>
      </c>
      <c r="D877" s="202" t="s">
        <v>36</v>
      </c>
      <c r="E877" s="230">
        <v>4.21</v>
      </c>
      <c r="F877" s="204">
        <v>1</v>
      </c>
      <c r="G877" s="204">
        <v>0</v>
      </c>
      <c r="H877" s="205">
        <v>41275</v>
      </c>
    </row>
    <row r="878" spans="2:8">
      <c r="B878" s="201">
        <v>1.908E-2</v>
      </c>
      <c r="C878" s="202">
        <v>2</v>
      </c>
      <c r="D878" s="202" t="s">
        <v>35</v>
      </c>
      <c r="E878" s="230">
        <v>6.93</v>
      </c>
      <c r="F878" s="204">
        <v>1</v>
      </c>
      <c r="G878" s="204">
        <v>0</v>
      </c>
      <c r="H878" s="205">
        <v>41275</v>
      </c>
    </row>
    <row r="879" spans="2:8">
      <c r="B879" s="201">
        <v>1.5389999999999999E-2</v>
      </c>
      <c r="C879" s="202">
        <v>3</v>
      </c>
      <c r="D879" s="202" t="s">
        <v>26</v>
      </c>
      <c r="E879" s="230">
        <v>2.93</v>
      </c>
      <c r="F879" s="204">
        <v>0</v>
      </c>
      <c r="G879" s="204">
        <v>0</v>
      </c>
      <c r="H879" s="205">
        <v>41244</v>
      </c>
    </row>
    <row r="880" spans="2:8">
      <c r="B880" s="201">
        <v>1.5939999999999999E-2</v>
      </c>
      <c r="C880" s="202">
        <v>3</v>
      </c>
      <c r="D880" s="202" t="s">
        <v>26</v>
      </c>
      <c r="E880" s="230">
        <v>3.69</v>
      </c>
      <c r="F880" s="204">
        <v>0</v>
      </c>
      <c r="G880" s="204">
        <v>0</v>
      </c>
      <c r="H880" s="205">
        <v>41244</v>
      </c>
    </row>
    <row r="881" spans="2:8">
      <c r="B881" s="201">
        <v>1.6730000000000002E-2</v>
      </c>
      <c r="C881" s="202">
        <v>3</v>
      </c>
      <c r="D881" s="202" t="s">
        <v>26</v>
      </c>
      <c r="E881" s="230">
        <v>3.96</v>
      </c>
      <c r="F881" s="204">
        <v>0</v>
      </c>
      <c r="G881" s="204">
        <v>0</v>
      </c>
      <c r="H881" s="205">
        <v>41244</v>
      </c>
    </row>
    <row r="882" spans="2:8">
      <c r="B882" s="201">
        <v>1.7100000000000001E-2</v>
      </c>
      <c r="C882" s="202">
        <v>3</v>
      </c>
      <c r="D882" s="202" t="s">
        <v>26</v>
      </c>
      <c r="E882" s="230">
        <v>4.88</v>
      </c>
      <c r="F882" s="204">
        <v>0</v>
      </c>
      <c r="G882" s="204">
        <v>0</v>
      </c>
      <c r="H882" s="205">
        <v>41244</v>
      </c>
    </row>
    <row r="883" spans="2:8">
      <c r="B883" s="201">
        <v>1.6629999999999999E-2</v>
      </c>
      <c r="C883" s="202">
        <v>2</v>
      </c>
      <c r="D883" s="202" t="s">
        <v>27</v>
      </c>
      <c r="E883" s="230">
        <v>3.29</v>
      </c>
      <c r="F883" s="204">
        <v>1</v>
      </c>
      <c r="G883" s="204">
        <v>0</v>
      </c>
      <c r="H883" s="205">
        <v>41244</v>
      </c>
    </row>
    <row r="884" spans="2:8">
      <c r="B884" s="201">
        <v>1.7760000000000001E-2</v>
      </c>
      <c r="C884" s="202">
        <v>2</v>
      </c>
      <c r="D884" s="202" t="s">
        <v>27</v>
      </c>
      <c r="E884" s="230">
        <v>3.79</v>
      </c>
      <c r="F884" s="204">
        <v>1</v>
      </c>
      <c r="G884" s="204">
        <v>0</v>
      </c>
      <c r="H884" s="205">
        <v>41244</v>
      </c>
    </row>
    <row r="885" spans="2:8">
      <c r="B885" s="201">
        <v>1.7979999999999999E-2</v>
      </c>
      <c r="C885" s="202">
        <v>2</v>
      </c>
      <c r="D885" s="202" t="s">
        <v>27</v>
      </c>
      <c r="E885" s="230">
        <v>6.92</v>
      </c>
      <c r="F885" s="204">
        <v>1</v>
      </c>
      <c r="G885" s="204">
        <v>0</v>
      </c>
      <c r="H885" s="205">
        <v>41244</v>
      </c>
    </row>
    <row r="886" spans="2:8">
      <c r="B886" s="201">
        <v>1.7559999999999999E-2</v>
      </c>
      <c r="C886" s="202">
        <v>2</v>
      </c>
      <c r="D886" s="202" t="s">
        <v>27</v>
      </c>
      <c r="E886" s="230">
        <v>7.56</v>
      </c>
      <c r="F886" s="204">
        <v>1</v>
      </c>
      <c r="G886" s="204">
        <v>0</v>
      </c>
      <c r="H886" s="205">
        <v>41244</v>
      </c>
    </row>
    <row r="887" spans="2:8">
      <c r="B887" s="201">
        <v>1.8290000000000001E-2</v>
      </c>
      <c r="C887" s="202">
        <v>2</v>
      </c>
      <c r="D887" s="202" t="s">
        <v>28</v>
      </c>
      <c r="E887" s="230">
        <v>3.87</v>
      </c>
      <c r="F887" s="204">
        <v>1</v>
      </c>
      <c r="G887" s="204">
        <v>0</v>
      </c>
      <c r="H887" s="205">
        <v>41244</v>
      </c>
    </row>
    <row r="888" spans="2:8">
      <c r="B888" s="201">
        <v>2.1760000000000002E-2</v>
      </c>
      <c r="C888" s="202">
        <v>2</v>
      </c>
      <c r="D888" s="202" t="s">
        <v>28</v>
      </c>
      <c r="E888" s="230">
        <v>7.2</v>
      </c>
      <c r="F888" s="204">
        <v>1</v>
      </c>
      <c r="G888" s="204">
        <v>0</v>
      </c>
      <c r="H888" s="205">
        <v>41244</v>
      </c>
    </row>
    <row r="889" spans="2:8">
      <c r="B889" s="201">
        <v>1.5609999999999999E-2</v>
      </c>
      <c r="C889" s="202">
        <v>2</v>
      </c>
      <c r="D889" s="202" t="s">
        <v>51</v>
      </c>
      <c r="E889" s="230">
        <v>1.87</v>
      </c>
      <c r="F889" s="204">
        <v>0</v>
      </c>
      <c r="G889" s="204">
        <v>1</v>
      </c>
      <c r="H889" s="205">
        <v>41244</v>
      </c>
    </row>
    <row r="890" spans="2:8">
      <c r="B890" s="201">
        <v>2.188E-2</v>
      </c>
      <c r="C890" s="202">
        <v>1</v>
      </c>
      <c r="D890" s="202" t="s">
        <v>30</v>
      </c>
      <c r="E890" s="230">
        <v>4.37</v>
      </c>
      <c r="F890" s="204">
        <v>0</v>
      </c>
      <c r="G890" s="204">
        <v>0</v>
      </c>
      <c r="H890" s="205">
        <v>41244</v>
      </c>
    </row>
    <row r="891" spans="2:8">
      <c r="B891" s="201">
        <v>2.0259999999999997E-2</v>
      </c>
      <c r="C891" s="202">
        <v>1</v>
      </c>
      <c r="D891" s="202" t="s">
        <v>50</v>
      </c>
      <c r="E891" s="230">
        <v>2.58</v>
      </c>
      <c r="F891" s="204">
        <v>0</v>
      </c>
      <c r="G891" s="204">
        <v>1</v>
      </c>
      <c r="H891" s="205">
        <v>41244</v>
      </c>
    </row>
    <row r="892" spans="2:8">
      <c r="B892" s="201">
        <v>1.367E-2</v>
      </c>
      <c r="C892" s="202">
        <v>6</v>
      </c>
      <c r="D892" s="202" t="s">
        <v>31</v>
      </c>
      <c r="E892" s="230">
        <v>4.21</v>
      </c>
      <c r="F892" s="204">
        <v>1</v>
      </c>
      <c r="G892" s="204">
        <v>0</v>
      </c>
      <c r="H892" s="205">
        <v>41244</v>
      </c>
    </row>
    <row r="893" spans="2:8">
      <c r="B893" s="201">
        <v>1.6279999999999999E-2</v>
      </c>
      <c r="C893" s="202">
        <v>6</v>
      </c>
      <c r="D893" s="202" t="s">
        <v>31</v>
      </c>
      <c r="E893" s="230">
        <v>6.95</v>
      </c>
      <c r="F893" s="204">
        <v>1</v>
      </c>
      <c r="G893" s="204">
        <v>0</v>
      </c>
      <c r="H893" s="205">
        <v>41244</v>
      </c>
    </row>
    <row r="894" spans="2:8">
      <c r="B894" s="201">
        <v>1.6279999999999999E-2</v>
      </c>
      <c r="C894" s="202">
        <v>6</v>
      </c>
      <c r="D894" s="202" t="s">
        <v>31</v>
      </c>
      <c r="E894" s="230">
        <v>7.53</v>
      </c>
      <c r="F894" s="204">
        <v>1</v>
      </c>
      <c r="G894" s="204">
        <v>0</v>
      </c>
      <c r="H894" s="205">
        <v>41244</v>
      </c>
    </row>
    <row r="895" spans="2:8">
      <c r="B895" s="201">
        <v>1.9710000000000002E-2</v>
      </c>
      <c r="C895" s="202">
        <v>3</v>
      </c>
      <c r="D895" s="202" t="s">
        <v>32</v>
      </c>
      <c r="E895" s="230">
        <v>2.54</v>
      </c>
      <c r="F895" s="204">
        <v>0</v>
      </c>
      <c r="G895" s="204">
        <v>0</v>
      </c>
      <c r="H895" s="205">
        <v>41244</v>
      </c>
    </row>
    <row r="896" spans="2:8">
      <c r="B896" s="201">
        <v>1.9550000000000001E-2</v>
      </c>
      <c r="C896" s="202">
        <v>3</v>
      </c>
      <c r="D896" s="202" t="s">
        <v>32</v>
      </c>
      <c r="E896" s="230">
        <v>2.54</v>
      </c>
      <c r="F896" s="204">
        <v>0</v>
      </c>
      <c r="G896" s="204">
        <v>0</v>
      </c>
      <c r="H896" s="205">
        <v>41244</v>
      </c>
    </row>
    <row r="897" spans="2:8">
      <c r="B897" s="201">
        <v>1.847E-2</v>
      </c>
      <c r="C897" s="202">
        <v>3</v>
      </c>
      <c r="D897" s="202" t="s">
        <v>32</v>
      </c>
      <c r="E897" s="230">
        <v>3.31</v>
      </c>
      <c r="F897" s="204">
        <v>0</v>
      </c>
      <c r="G897" s="204">
        <v>0</v>
      </c>
      <c r="H897" s="205">
        <v>41244</v>
      </c>
    </row>
    <row r="898" spans="2:8">
      <c r="B898" s="201">
        <v>2.1299999999999999E-2</v>
      </c>
      <c r="C898" s="202">
        <v>3</v>
      </c>
      <c r="D898" s="202" t="s">
        <v>32</v>
      </c>
      <c r="E898" s="230">
        <v>6.9</v>
      </c>
      <c r="F898" s="204">
        <v>0</v>
      </c>
      <c r="G898" s="204">
        <v>0</v>
      </c>
      <c r="H898" s="205">
        <v>41244</v>
      </c>
    </row>
    <row r="899" spans="2:8">
      <c r="B899" s="201">
        <v>1.325E-2</v>
      </c>
      <c r="C899" s="202">
        <v>4</v>
      </c>
      <c r="D899" s="202" t="s">
        <v>33</v>
      </c>
      <c r="E899" s="230">
        <v>1.98</v>
      </c>
      <c r="F899" s="204">
        <v>0</v>
      </c>
      <c r="G899" s="204">
        <v>0</v>
      </c>
      <c r="H899" s="205">
        <v>41244</v>
      </c>
    </row>
    <row r="900" spans="2:8">
      <c r="B900" s="201">
        <v>1.7920000000000002E-2</v>
      </c>
      <c r="C900" s="202">
        <v>4</v>
      </c>
      <c r="D900" s="202" t="s">
        <v>33</v>
      </c>
      <c r="E900" s="230">
        <v>4.6100000000000003</v>
      </c>
      <c r="F900" s="204">
        <v>0</v>
      </c>
      <c r="G900" s="204">
        <v>0</v>
      </c>
      <c r="H900" s="205">
        <v>41244</v>
      </c>
    </row>
    <row r="901" spans="2:8">
      <c r="B901" s="201">
        <v>1.3349999999999999E-2</v>
      </c>
      <c r="C901" s="202">
        <v>5</v>
      </c>
      <c r="D901" s="202" t="s">
        <v>34</v>
      </c>
      <c r="E901" s="230">
        <v>2.27</v>
      </c>
      <c r="F901" s="204">
        <v>0</v>
      </c>
      <c r="G901" s="204">
        <v>0</v>
      </c>
      <c r="H901" s="205">
        <v>41244</v>
      </c>
    </row>
    <row r="902" spans="2:8">
      <c r="B902" s="201">
        <v>1.4450000000000001E-2</v>
      </c>
      <c r="C902" s="202">
        <v>5</v>
      </c>
      <c r="D902" s="202" t="s">
        <v>34</v>
      </c>
      <c r="E902" s="230">
        <v>3.26</v>
      </c>
      <c r="F902" s="204">
        <v>0</v>
      </c>
      <c r="G902" s="204">
        <v>0</v>
      </c>
      <c r="H902" s="205">
        <v>41244</v>
      </c>
    </row>
    <row r="903" spans="2:8">
      <c r="B903" s="201">
        <v>1.5129999999999999E-2</v>
      </c>
      <c r="C903" s="202">
        <v>2</v>
      </c>
      <c r="D903" s="202" t="s">
        <v>36</v>
      </c>
      <c r="E903" s="230">
        <v>2.29</v>
      </c>
      <c r="F903" s="204">
        <v>1</v>
      </c>
      <c r="G903" s="204">
        <v>0</v>
      </c>
      <c r="H903" s="205">
        <v>41244</v>
      </c>
    </row>
    <row r="904" spans="2:8">
      <c r="B904" s="201">
        <v>1.8680000000000002E-2</v>
      </c>
      <c r="C904" s="202">
        <v>2</v>
      </c>
      <c r="D904" s="202" t="s">
        <v>36</v>
      </c>
      <c r="E904" s="230">
        <v>4.29</v>
      </c>
      <c r="F904" s="204">
        <v>1</v>
      </c>
      <c r="G904" s="204">
        <v>0</v>
      </c>
      <c r="H904" s="205">
        <v>41244</v>
      </c>
    </row>
    <row r="905" spans="2:8">
      <c r="B905" s="201">
        <v>1.738E-2</v>
      </c>
      <c r="C905" s="202">
        <v>3</v>
      </c>
      <c r="D905" s="202" t="s">
        <v>26</v>
      </c>
      <c r="E905" s="230">
        <v>3.1</v>
      </c>
      <c r="F905" s="204">
        <v>0</v>
      </c>
      <c r="G905" s="204">
        <v>0</v>
      </c>
      <c r="H905" s="205">
        <v>41183</v>
      </c>
    </row>
    <row r="906" spans="2:8">
      <c r="B906" s="201">
        <v>1.8249999999999999E-2</v>
      </c>
      <c r="C906" s="202">
        <v>3</v>
      </c>
      <c r="D906" s="202" t="s">
        <v>26</v>
      </c>
      <c r="E906" s="230">
        <v>4.13</v>
      </c>
      <c r="F906" s="204">
        <v>0</v>
      </c>
      <c r="G906" s="204">
        <v>0</v>
      </c>
      <c r="H906" s="205">
        <v>41183</v>
      </c>
    </row>
    <row r="907" spans="2:8">
      <c r="B907" s="201">
        <v>1.8849999999999999E-2</v>
      </c>
      <c r="C907" s="202">
        <v>3</v>
      </c>
      <c r="D907" s="202" t="s">
        <v>26</v>
      </c>
      <c r="E907" s="230">
        <v>5.05</v>
      </c>
      <c r="F907" s="204">
        <v>0</v>
      </c>
      <c r="G907" s="204">
        <v>0</v>
      </c>
      <c r="H907" s="205">
        <v>41183</v>
      </c>
    </row>
    <row r="908" spans="2:8">
      <c r="B908" s="201">
        <v>1.788E-2</v>
      </c>
      <c r="C908" s="202">
        <v>2</v>
      </c>
      <c r="D908" s="202" t="s">
        <v>27</v>
      </c>
      <c r="E908" s="230">
        <v>3.45</v>
      </c>
      <c r="F908" s="204">
        <v>1</v>
      </c>
      <c r="G908" s="204">
        <v>0</v>
      </c>
      <c r="H908" s="205">
        <v>41183</v>
      </c>
    </row>
    <row r="909" spans="2:8">
      <c r="B909" s="201">
        <v>1.908E-2</v>
      </c>
      <c r="C909" s="202">
        <v>2</v>
      </c>
      <c r="D909" s="202" t="s">
        <v>27</v>
      </c>
      <c r="E909" s="230">
        <v>3.96</v>
      </c>
      <c r="F909" s="204">
        <v>1</v>
      </c>
      <c r="G909" s="204">
        <v>0</v>
      </c>
      <c r="H909" s="205">
        <v>41183</v>
      </c>
    </row>
    <row r="910" spans="2:8">
      <c r="B910" s="201">
        <v>1.813E-2</v>
      </c>
      <c r="C910" s="202">
        <v>2</v>
      </c>
      <c r="D910" s="202" t="s">
        <v>27</v>
      </c>
      <c r="E910" s="230">
        <v>7.73</v>
      </c>
      <c r="F910" s="204">
        <v>1</v>
      </c>
      <c r="G910" s="204">
        <v>0</v>
      </c>
      <c r="H910" s="205">
        <v>41183</v>
      </c>
    </row>
    <row r="911" spans="2:8">
      <c r="B911" s="201">
        <v>1.9650000000000001E-2</v>
      </c>
      <c r="C911" s="202">
        <v>2</v>
      </c>
      <c r="D911" s="202" t="s">
        <v>28</v>
      </c>
      <c r="E911" s="230">
        <v>4.03</v>
      </c>
      <c r="F911" s="204">
        <v>1</v>
      </c>
      <c r="G911" s="204">
        <v>0</v>
      </c>
      <c r="H911" s="205">
        <v>41183</v>
      </c>
    </row>
    <row r="912" spans="2:8">
      <c r="B912" s="201">
        <v>2.3010000000000003E-2</v>
      </c>
      <c r="C912" s="202">
        <v>2</v>
      </c>
      <c r="D912" s="202" t="s">
        <v>28</v>
      </c>
      <c r="E912" s="230">
        <v>7.37</v>
      </c>
      <c r="F912" s="204">
        <v>1</v>
      </c>
      <c r="G912" s="204">
        <v>0</v>
      </c>
      <c r="H912" s="205">
        <v>41183</v>
      </c>
    </row>
    <row r="913" spans="2:8">
      <c r="B913" s="201">
        <v>1.7649999999999999E-2</v>
      </c>
      <c r="C913" s="202">
        <v>2</v>
      </c>
      <c r="D913" s="202" t="s">
        <v>51</v>
      </c>
      <c r="E913" s="230">
        <v>2.04</v>
      </c>
      <c r="F913" s="204">
        <v>0</v>
      </c>
      <c r="G913" s="204">
        <v>1</v>
      </c>
      <c r="H913" s="205">
        <v>41183</v>
      </c>
    </row>
    <row r="914" spans="2:8">
      <c r="B914" s="201">
        <v>1.6539999999999999E-2</v>
      </c>
      <c r="C914" s="202">
        <v>1</v>
      </c>
      <c r="D914" s="202" t="s">
        <v>30</v>
      </c>
      <c r="E914" s="230">
        <v>1.62</v>
      </c>
      <c r="F914" s="204">
        <v>0</v>
      </c>
      <c r="G914" s="204">
        <v>0</v>
      </c>
      <c r="H914" s="205">
        <v>41183</v>
      </c>
    </row>
    <row r="915" spans="2:8">
      <c r="B915" s="201">
        <v>2.4990000000000002E-2</v>
      </c>
      <c r="C915" s="202">
        <v>1</v>
      </c>
      <c r="D915" s="202" t="s">
        <v>30</v>
      </c>
      <c r="E915" s="230">
        <v>4.53</v>
      </c>
      <c r="F915" s="204">
        <v>0</v>
      </c>
      <c r="G915" s="204">
        <v>0</v>
      </c>
      <c r="H915" s="205">
        <v>41183</v>
      </c>
    </row>
    <row r="916" spans="2:8">
      <c r="B916" s="201">
        <v>2.266E-2</v>
      </c>
      <c r="C916" s="202">
        <v>1</v>
      </c>
      <c r="D916" s="202" t="s">
        <v>50</v>
      </c>
      <c r="E916" s="230">
        <v>2.74</v>
      </c>
      <c r="F916" s="204">
        <v>0</v>
      </c>
      <c r="G916" s="204">
        <v>1</v>
      </c>
      <c r="H916" s="205">
        <v>41183</v>
      </c>
    </row>
    <row r="917" spans="2:8">
      <c r="B917" s="201">
        <v>1.397E-2</v>
      </c>
      <c r="C917" s="202">
        <v>6</v>
      </c>
      <c r="D917" s="202" t="s">
        <v>31</v>
      </c>
      <c r="E917" s="230">
        <v>4.38</v>
      </c>
      <c r="F917" s="204">
        <v>1</v>
      </c>
      <c r="G917" s="204">
        <v>0</v>
      </c>
      <c r="H917" s="205">
        <v>41183</v>
      </c>
    </row>
    <row r="918" spans="2:8">
      <c r="B918" s="201">
        <v>1.6500000000000001E-2</v>
      </c>
      <c r="C918" s="202">
        <v>6</v>
      </c>
      <c r="D918" s="202" t="s">
        <v>31</v>
      </c>
      <c r="E918" s="230">
        <v>7.12</v>
      </c>
      <c r="F918" s="204">
        <v>1</v>
      </c>
      <c r="G918" s="204">
        <v>0</v>
      </c>
      <c r="H918" s="205">
        <v>41183</v>
      </c>
    </row>
    <row r="919" spans="2:8">
      <c r="B919" s="201">
        <v>1.6539999999999999E-2</v>
      </c>
      <c r="C919" s="202">
        <v>6</v>
      </c>
      <c r="D919" s="202" t="s">
        <v>31</v>
      </c>
      <c r="E919" s="230">
        <v>7.7</v>
      </c>
      <c r="F919" s="204">
        <v>1</v>
      </c>
      <c r="G919" s="204">
        <v>0</v>
      </c>
      <c r="H919" s="205">
        <v>41183</v>
      </c>
    </row>
    <row r="920" spans="2:8">
      <c r="B920" s="201">
        <v>2.0339999999999997E-2</v>
      </c>
      <c r="C920" s="202">
        <v>3</v>
      </c>
      <c r="D920" s="202" t="s">
        <v>32</v>
      </c>
      <c r="E920" s="230">
        <v>3.47</v>
      </c>
      <c r="F920" s="204">
        <v>0</v>
      </c>
      <c r="G920" s="204">
        <v>0</v>
      </c>
      <c r="H920" s="205">
        <v>41183</v>
      </c>
    </row>
    <row r="921" spans="2:8">
      <c r="B921" s="201">
        <v>2.0590000000000001E-2</v>
      </c>
      <c r="C921" s="202">
        <v>4</v>
      </c>
      <c r="D921" s="202" t="s">
        <v>33</v>
      </c>
      <c r="E921" s="230">
        <v>4.78</v>
      </c>
      <c r="F921" s="204">
        <v>0</v>
      </c>
      <c r="G921" s="204">
        <v>0</v>
      </c>
      <c r="H921" s="205">
        <v>41183</v>
      </c>
    </row>
    <row r="922" spans="2:8">
      <c r="B922" s="201">
        <v>1.175E-2</v>
      </c>
      <c r="C922" s="202">
        <v>5</v>
      </c>
      <c r="D922" s="202" t="s">
        <v>34</v>
      </c>
      <c r="E922" s="230">
        <v>1.55</v>
      </c>
      <c r="F922" s="204">
        <v>0</v>
      </c>
      <c r="G922" s="204">
        <v>0</v>
      </c>
      <c r="H922" s="205">
        <v>41183</v>
      </c>
    </row>
    <row r="923" spans="2:8">
      <c r="B923" s="201">
        <v>1.444E-2</v>
      </c>
      <c r="C923" s="202">
        <v>5</v>
      </c>
      <c r="D923" s="202" t="s">
        <v>34</v>
      </c>
      <c r="E923" s="230">
        <v>2.42</v>
      </c>
      <c r="F923" s="204">
        <v>0</v>
      </c>
      <c r="G923" s="204">
        <v>0</v>
      </c>
      <c r="H923" s="205">
        <v>41183</v>
      </c>
    </row>
    <row r="924" spans="2:8">
      <c r="B924" s="201">
        <v>1.5640000000000001E-2</v>
      </c>
      <c r="C924" s="202">
        <v>5</v>
      </c>
      <c r="D924" s="202" t="s">
        <v>34</v>
      </c>
      <c r="E924" s="230">
        <v>3.42</v>
      </c>
      <c r="F924" s="204">
        <v>0</v>
      </c>
      <c r="G924" s="204">
        <v>0</v>
      </c>
      <c r="H924" s="205">
        <v>41183</v>
      </c>
    </row>
    <row r="925" spans="2:8">
      <c r="B925" s="201">
        <v>1.669E-2</v>
      </c>
      <c r="C925" s="202">
        <v>2</v>
      </c>
      <c r="D925" s="202" t="s">
        <v>36</v>
      </c>
      <c r="E925" s="230">
        <v>2.4500000000000002</v>
      </c>
      <c r="F925" s="204">
        <v>1</v>
      </c>
      <c r="G925" s="204">
        <v>0</v>
      </c>
      <c r="H925" s="205">
        <v>41183</v>
      </c>
    </row>
    <row r="926" spans="2:8">
      <c r="B926" s="201">
        <v>2.1090000000000001E-2</v>
      </c>
      <c r="C926" s="202">
        <v>2</v>
      </c>
      <c r="D926" s="202" t="s">
        <v>36</v>
      </c>
      <c r="E926" s="230">
        <v>4.46</v>
      </c>
      <c r="F926" s="204">
        <v>1</v>
      </c>
      <c r="G926" s="204">
        <v>0</v>
      </c>
      <c r="H926" s="205">
        <v>41183</v>
      </c>
    </row>
    <row r="927" spans="2:8">
      <c r="B927" s="201">
        <v>1.7170000000000001E-2</v>
      </c>
      <c r="C927" s="202">
        <v>3</v>
      </c>
      <c r="D927" s="202" t="s">
        <v>26</v>
      </c>
      <c r="E927" s="230">
        <v>3.35</v>
      </c>
      <c r="F927" s="204">
        <v>0</v>
      </c>
      <c r="G927" s="204">
        <v>0</v>
      </c>
      <c r="H927" s="205">
        <v>41153</v>
      </c>
    </row>
    <row r="928" spans="2:8">
      <c r="B928" s="201">
        <v>1.8409999999999999E-2</v>
      </c>
      <c r="C928" s="202">
        <v>3</v>
      </c>
      <c r="D928" s="202" t="s">
        <v>26</v>
      </c>
      <c r="E928" s="230">
        <v>4.38</v>
      </c>
      <c r="F928" s="204">
        <v>0</v>
      </c>
      <c r="G928" s="204">
        <v>0</v>
      </c>
      <c r="H928" s="205">
        <v>41153</v>
      </c>
    </row>
    <row r="929" spans="2:8">
      <c r="B929" s="201">
        <v>1.983E-2</v>
      </c>
      <c r="C929" s="202">
        <v>3</v>
      </c>
      <c r="D929" s="202" t="s">
        <v>26</v>
      </c>
      <c r="E929" s="230">
        <v>5.3</v>
      </c>
      <c r="F929" s="204">
        <v>0</v>
      </c>
      <c r="G929" s="204">
        <v>0</v>
      </c>
      <c r="H929" s="205">
        <v>41153</v>
      </c>
    </row>
    <row r="930" spans="2:8">
      <c r="B930" s="201">
        <v>1.4690000000000002E-2</v>
      </c>
      <c r="C930" s="202">
        <v>2</v>
      </c>
      <c r="D930" s="202" t="s">
        <v>27</v>
      </c>
      <c r="E930" s="230">
        <v>1.7</v>
      </c>
      <c r="F930" s="204">
        <v>1</v>
      </c>
      <c r="G930" s="204">
        <v>0</v>
      </c>
      <c r="H930" s="205">
        <v>41153</v>
      </c>
    </row>
    <row r="931" spans="2:8">
      <c r="B931" s="201">
        <v>1.7749999999999998E-2</v>
      </c>
      <c r="C931" s="202">
        <v>2</v>
      </c>
      <c r="D931" s="202" t="s">
        <v>27</v>
      </c>
      <c r="E931" s="230">
        <v>3.71</v>
      </c>
      <c r="F931" s="204">
        <v>1</v>
      </c>
      <c r="G931" s="204">
        <v>0</v>
      </c>
      <c r="H931" s="205">
        <v>41153</v>
      </c>
    </row>
    <row r="932" spans="2:8">
      <c r="B932" s="201">
        <v>1.857E-2</v>
      </c>
      <c r="C932" s="202">
        <v>2</v>
      </c>
      <c r="D932" s="202" t="s">
        <v>27</v>
      </c>
      <c r="E932" s="230">
        <v>4.21</v>
      </c>
      <c r="F932" s="204">
        <v>1</v>
      </c>
      <c r="G932" s="204">
        <v>0</v>
      </c>
      <c r="H932" s="205">
        <v>41153</v>
      </c>
    </row>
    <row r="933" spans="2:8">
      <c r="B933" s="201">
        <v>1.7689999999999997E-2</v>
      </c>
      <c r="C933" s="202">
        <v>2</v>
      </c>
      <c r="D933" s="202" t="s">
        <v>27</v>
      </c>
      <c r="E933" s="230">
        <v>7.98</v>
      </c>
      <c r="F933" s="204">
        <v>1</v>
      </c>
      <c r="G933" s="204">
        <v>0</v>
      </c>
      <c r="H933" s="205">
        <v>41153</v>
      </c>
    </row>
    <row r="934" spans="2:8">
      <c r="B934" s="201">
        <v>2.0710000000000003E-2</v>
      </c>
      <c r="C934" s="202">
        <v>2</v>
      </c>
      <c r="D934" s="202" t="s">
        <v>28</v>
      </c>
      <c r="E934" s="230">
        <v>4.28</v>
      </c>
      <c r="F934" s="204">
        <v>1</v>
      </c>
      <c r="G934" s="204">
        <v>0</v>
      </c>
      <c r="H934" s="205">
        <v>41153</v>
      </c>
    </row>
    <row r="935" spans="2:8">
      <c r="B935" s="201">
        <v>2.4750000000000001E-2</v>
      </c>
      <c r="C935" s="202">
        <v>2</v>
      </c>
      <c r="D935" s="202" t="s">
        <v>28</v>
      </c>
      <c r="E935" s="230">
        <v>7.62</v>
      </c>
      <c r="F935" s="204">
        <v>1</v>
      </c>
      <c r="G935" s="204">
        <v>0</v>
      </c>
      <c r="H935" s="205">
        <v>41153</v>
      </c>
    </row>
    <row r="936" spans="2:8">
      <c r="B936" s="201">
        <v>2.162E-2</v>
      </c>
      <c r="C936" s="202">
        <v>2</v>
      </c>
      <c r="D936" s="202" t="s">
        <v>51</v>
      </c>
      <c r="E936" s="230">
        <v>2.29</v>
      </c>
      <c r="F936" s="204">
        <v>0</v>
      </c>
      <c r="G936" s="204">
        <v>1</v>
      </c>
      <c r="H936" s="205">
        <v>41153</v>
      </c>
    </row>
    <row r="937" spans="2:8">
      <c r="B937" s="201">
        <v>2.1829999999999999E-2</v>
      </c>
      <c r="C937" s="202">
        <v>1</v>
      </c>
      <c r="D937" s="202" t="s">
        <v>30</v>
      </c>
      <c r="E937" s="230">
        <v>1.87</v>
      </c>
      <c r="F937" s="204">
        <v>0</v>
      </c>
      <c r="G937" s="204">
        <v>0</v>
      </c>
      <c r="H937" s="205">
        <v>41153</v>
      </c>
    </row>
    <row r="938" spans="2:8">
      <c r="B938" s="201">
        <v>2.5459999999999997E-2</v>
      </c>
      <c r="C938" s="202">
        <v>1</v>
      </c>
      <c r="D938" s="202" t="s">
        <v>30</v>
      </c>
      <c r="E938" s="230">
        <v>4.79</v>
      </c>
      <c r="F938" s="204">
        <v>0</v>
      </c>
      <c r="G938" s="204">
        <v>0</v>
      </c>
      <c r="H938" s="205">
        <v>41153</v>
      </c>
    </row>
    <row r="939" spans="2:8">
      <c r="B939" s="201">
        <v>2.215E-2</v>
      </c>
      <c r="C939" s="202">
        <v>1</v>
      </c>
      <c r="D939" s="202" t="s">
        <v>50</v>
      </c>
      <c r="E939" s="230">
        <v>2.99</v>
      </c>
      <c r="F939" s="204">
        <v>0</v>
      </c>
      <c r="G939" s="204">
        <v>1</v>
      </c>
      <c r="H939" s="205">
        <v>41153</v>
      </c>
    </row>
    <row r="940" spans="2:8">
      <c r="B940" s="201">
        <v>1.47E-2</v>
      </c>
      <c r="C940" s="202">
        <v>6</v>
      </c>
      <c r="D940" s="202" t="s">
        <v>31</v>
      </c>
      <c r="E940" s="230">
        <v>4.63</v>
      </c>
      <c r="F940" s="204">
        <v>1</v>
      </c>
      <c r="G940" s="204">
        <v>0</v>
      </c>
      <c r="H940" s="205">
        <v>41153</v>
      </c>
    </row>
    <row r="941" spans="2:8">
      <c r="B941" s="201">
        <v>1.6789999999999999E-2</v>
      </c>
      <c r="C941" s="202">
        <v>6</v>
      </c>
      <c r="D941" s="202" t="s">
        <v>31</v>
      </c>
      <c r="E941" s="230">
        <v>7.37</v>
      </c>
      <c r="F941" s="204">
        <v>1</v>
      </c>
      <c r="G941" s="204">
        <v>0</v>
      </c>
      <c r="H941" s="205">
        <v>41153</v>
      </c>
    </row>
    <row r="942" spans="2:8">
      <c r="B942" s="201">
        <v>1.6750000000000001E-2</v>
      </c>
      <c r="C942" s="202">
        <v>6</v>
      </c>
      <c r="D942" s="202" t="s">
        <v>31</v>
      </c>
      <c r="E942" s="230">
        <v>7.95</v>
      </c>
      <c r="F942" s="204">
        <v>1</v>
      </c>
      <c r="G942" s="204">
        <v>0</v>
      </c>
      <c r="H942" s="205">
        <v>41153</v>
      </c>
    </row>
    <row r="943" spans="2:8">
      <c r="B943" s="201">
        <v>2.0070000000000001E-2</v>
      </c>
      <c r="C943" s="202">
        <v>3</v>
      </c>
      <c r="D943" s="202" t="s">
        <v>32</v>
      </c>
      <c r="E943" s="230">
        <v>3.73</v>
      </c>
      <c r="F943" s="204">
        <v>0</v>
      </c>
      <c r="G943" s="204">
        <v>0</v>
      </c>
      <c r="H943" s="205">
        <v>41153</v>
      </c>
    </row>
    <row r="944" spans="2:8">
      <c r="B944" s="201">
        <v>2.053E-2</v>
      </c>
      <c r="C944" s="202">
        <v>4</v>
      </c>
      <c r="D944" s="202" t="s">
        <v>33</v>
      </c>
      <c r="E944" s="230">
        <v>5.03</v>
      </c>
      <c r="F944" s="204">
        <v>0</v>
      </c>
      <c r="G944" s="204">
        <v>0</v>
      </c>
      <c r="H944" s="205">
        <v>41153</v>
      </c>
    </row>
    <row r="945" spans="2:8">
      <c r="B945" s="201">
        <v>1.142E-2</v>
      </c>
      <c r="C945" s="202">
        <v>5</v>
      </c>
      <c r="D945" s="202" t="s">
        <v>34</v>
      </c>
      <c r="E945" s="230">
        <v>1.81</v>
      </c>
      <c r="F945" s="204">
        <v>0</v>
      </c>
      <c r="G945" s="204">
        <v>0</v>
      </c>
      <c r="H945" s="205">
        <v>41153</v>
      </c>
    </row>
    <row r="946" spans="2:8">
      <c r="B946" s="201">
        <v>1.3939999999999999E-2</v>
      </c>
      <c r="C946" s="202">
        <v>5</v>
      </c>
      <c r="D946" s="202" t="s">
        <v>34</v>
      </c>
      <c r="E946" s="230">
        <v>2.69</v>
      </c>
      <c r="F946" s="204">
        <v>0</v>
      </c>
      <c r="G946" s="204">
        <v>0</v>
      </c>
      <c r="H946" s="205">
        <v>41153</v>
      </c>
    </row>
    <row r="947" spans="2:8">
      <c r="B947" s="201">
        <v>1.5229999999999999E-2</v>
      </c>
      <c r="C947" s="202">
        <v>5</v>
      </c>
      <c r="D947" s="202" t="s">
        <v>34</v>
      </c>
      <c r="E947" s="230">
        <v>3.68</v>
      </c>
      <c r="F947" s="204">
        <v>0</v>
      </c>
      <c r="G947" s="204">
        <v>0</v>
      </c>
      <c r="H947" s="205">
        <v>41153</v>
      </c>
    </row>
    <row r="948" spans="2:8">
      <c r="B948" s="201">
        <v>1.7350000000000001E-2</v>
      </c>
      <c r="C948" s="202">
        <v>2</v>
      </c>
      <c r="D948" s="202" t="s">
        <v>36</v>
      </c>
      <c r="E948" s="230">
        <v>2.71</v>
      </c>
      <c r="F948" s="204">
        <v>1</v>
      </c>
      <c r="G948" s="204">
        <v>0</v>
      </c>
      <c r="H948" s="205">
        <v>41153</v>
      </c>
    </row>
    <row r="949" spans="2:8">
      <c r="B949" s="201">
        <v>2.1030000000000004E-2</v>
      </c>
      <c r="C949" s="202">
        <v>2</v>
      </c>
      <c r="D949" s="202" t="s">
        <v>36</v>
      </c>
      <c r="E949" s="230">
        <v>4.71</v>
      </c>
      <c r="F949" s="204">
        <v>1</v>
      </c>
      <c r="G949" s="204">
        <v>0</v>
      </c>
      <c r="H949" s="205">
        <v>41153</v>
      </c>
    </row>
    <row r="950" spans="2:8">
      <c r="B950" s="201">
        <v>1.9859999999999999E-2</v>
      </c>
      <c r="C950" s="202">
        <v>3</v>
      </c>
      <c r="D950" s="202" t="s">
        <v>26</v>
      </c>
      <c r="E950" s="230">
        <v>3.35</v>
      </c>
      <c r="F950" s="204">
        <v>0</v>
      </c>
      <c r="G950" s="204">
        <v>0</v>
      </c>
      <c r="H950" s="205">
        <v>41091</v>
      </c>
    </row>
    <row r="951" spans="2:8">
      <c r="B951" s="201">
        <v>2.0930000000000001E-2</v>
      </c>
      <c r="C951" s="202">
        <v>3</v>
      </c>
      <c r="D951" s="202" t="s">
        <v>26</v>
      </c>
      <c r="E951" s="230">
        <v>4.38</v>
      </c>
      <c r="F951" s="204">
        <v>0</v>
      </c>
      <c r="G951" s="204">
        <v>0</v>
      </c>
      <c r="H951" s="205">
        <v>41091</v>
      </c>
    </row>
    <row r="952" spans="2:8">
      <c r="B952" s="201">
        <v>2.2189999999999998E-2</v>
      </c>
      <c r="C952" s="202">
        <v>3</v>
      </c>
      <c r="D952" s="202" t="s">
        <v>26</v>
      </c>
      <c r="E952" s="230">
        <v>5.3</v>
      </c>
      <c r="F952" s="204">
        <v>0</v>
      </c>
      <c r="G952" s="204">
        <v>0</v>
      </c>
      <c r="H952" s="205">
        <v>41091</v>
      </c>
    </row>
    <row r="953" spans="2:8">
      <c r="B953" s="201">
        <v>1.6709999999999999E-2</v>
      </c>
      <c r="C953" s="202">
        <v>2</v>
      </c>
      <c r="D953" s="202" t="s">
        <v>27</v>
      </c>
      <c r="E953" s="230">
        <v>1.7</v>
      </c>
      <c r="F953" s="204">
        <v>1</v>
      </c>
      <c r="G953" s="204">
        <v>0</v>
      </c>
      <c r="H953" s="205">
        <v>41091</v>
      </c>
    </row>
    <row r="954" spans="2:8">
      <c r="B954" s="201">
        <v>2.0379999999999999E-2</v>
      </c>
      <c r="C954" s="202">
        <v>2</v>
      </c>
      <c r="D954" s="202" t="s">
        <v>27</v>
      </c>
      <c r="E954" s="230">
        <v>3.7</v>
      </c>
      <c r="F954" s="204">
        <v>1</v>
      </c>
      <c r="G954" s="204">
        <v>0</v>
      </c>
      <c r="H954" s="205">
        <v>41091</v>
      </c>
    </row>
    <row r="955" spans="2:8">
      <c r="B955" s="201">
        <v>2.112E-2</v>
      </c>
      <c r="C955" s="202">
        <v>2</v>
      </c>
      <c r="D955" s="202" t="s">
        <v>27</v>
      </c>
      <c r="E955" s="230">
        <v>4.21</v>
      </c>
      <c r="F955" s="204">
        <v>1</v>
      </c>
      <c r="G955" s="204">
        <v>0</v>
      </c>
      <c r="H955" s="205">
        <v>41091</v>
      </c>
    </row>
    <row r="956" spans="2:8">
      <c r="B956" s="201">
        <v>2.0259999999999997E-2</v>
      </c>
      <c r="C956" s="202">
        <v>2</v>
      </c>
      <c r="D956" s="202" t="s">
        <v>27</v>
      </c>
      <c r="E956" s="230">
        <v>7.98</v>
      </c>
      <c r="F956" s="204">
        <v>1</v>
      </c>
      <c r="G956" s="204">
        <v>0</v>
      </c>
      <c r="H956" s="205">
        <v>41091</v>
      </c>
    </row>
    <row r="957" spans="2:8">
      <c r="B957" s="201">
        <v>2.3239999999999997E-2</v>
      </c>
      <c r="C957" s="202">
        <v>2</v>
      </c>
      <c r="D957" s="202" t="s">
        <v>28</v>
      </c>
      <c r="E957" s="230">
        <v>4.28</v>
      </c>
      <c r="F957" s="204">
        <v>1</v>
      </c>
      <c r="G957" s="204">
        <v>0</v>
      </c>
      <c r="H957" s="205">
        <v>41091</v>
      </c>
    </row>
    <row r="958" spans="2:8">
      <c r="B958" s="201">
        <v>2.7280000000000002E-2</v>
      </c>
      <c r="C958" s="202">
        <v>2</v>
      </c>
      <c r="D958" s="202" t="s">
        <v>28</v>
      </c>
      <c r="E958" s="230">
        <v>7.62</v>
      </c>
      <c r="F958" s="204">
        <v>1</v>
      </c>
      <c r="G958" s="204">
        <v>0</v>
      </c>
      <c r="H958" s="205">
        <v>41091</v>
      </c>
    </row>
    <row r="959" spans="2:8">
      <c r="B959" s="201">
        <v>2.4060000000000002E-2</v>
      </c>
      <c r="C959" s="202">
        <v>2</v>
      </c>
      <c r="D959" s="202" t="s">
        <v>51</v>
      </c>
      <c r="E959" s="230">
        <v>2.29</v>
      </c>
      <c r="F959" s="204">
        <v>0</v>
      </c>
      <c r="G959" s="204">
        <v>1</v>
      </c>
      <c r="H959" s="205">
        <v>41091</v>
      </c>
    </row>
    <row r="960" spans="2:8">
      <c r="B960" s="201">
        <v>2.3969999999999998E-2</v>
      </c>
      <c r="C960" s="202">
        <v>1</v>
      </c>
      <c r="D960" s="202" t="s">
        <v>30</v>
      </c>
      <c r="E960" s="230">
        <v>1.87</v>
      </c>
      <c r="F960" s="204">
        <v>0</v>
      </c>
      <c r="G960" s="204">
        <v>0</v>
      </c>
      <c r="H960" s="205">
        <v>41091</v>
      </c>
    </row>
    <row r="961" spans="2:8">
      <c r="B961" s="201">
        <v>2.7900000000000001E-2</v>
      </c>
      <c r="C961" s="202">
        <v>1</v>
      </c>
      <c r="D961" s="202" t="s">
        <v>30</v>
      </c>
      <c r="E961" s="230">
        <v>4.79</v>
      </c>
      <c r="F961" s="204">
        <v>0</v>
      </c>
      <c r="G961" s="204">
        <v>0</v>
      </c>
      <c r="H961" s="205">
        <v>41091</v>
      </c>
    </row>
    <row r="962" spans="2:8">
      <c r="B962" s="201">
        <v>2.4910000000000002E-2</v>
      </c>
      <c r="C962" s="202">
        <v>1</v>
      </c>
      <c r="D962" s="202" t="s">
        <v>50</v>
      </c>
      <c r="E962" s="230">
        <v>2.99</v>
      </c>
      <c r="F962" s="204">
        <v>0</v>
      </c>
      <c r="G962" s="204">
        <v>1</v>
      </c>
      <c r="H962" s="205">
        <v>41091</v>
      </c>
    </row>
    <row r="963" spans="2:8">
      <c r="B963" s="201">
        <v>1.7180000000000001E-2</v>
      </c>
      <c r="C963" s="202">
        <v>6</v>
      </c>
      <c r="D963" s="202" t="s">
        <v>31</v>
      </c>
      <c r="E963" s="230">
        <v>4.63</v>
      </c>
      <c r="F963" s="204">
        <v>1</v>
      </c>
      <c r="G963" s="204">
        <v>0</v>
      </c>
      <c r="H963" s="205">
        <v>41091</v>
      </c>
    </row>
    <row r="964" spans="2:8">
      <c r="B964" s="201">
        <v>1.9290000000000002E-2</v>
      </c>
      <c r="C964" s="202">
        <v>6</v>
      </c>
      <c r="D964" s="202" t="s">
        <v>31</v>
      </c>
      <c r="E964" s="230">
        <v>7.37</v>
      </c>
      <c r="F964" s="204">
        <v>1</v>
      </c>
      <c r="G964" s="204">
        <v>0</v>
      </c>
      <c r="H964" s="205">
        <v>41091</v>
      </c>
    </row>
    <row r="965" spans="2:8">
      <c r="B965" s="201">
        <v>1.9310000000000001E-2</v>
      </c>
      <c r="C965" s="202">
        <v>6</v>
      </c>
      <c r="D965" s="202" t="s">
        <v>31</v>
      </c>
      <c r="E965" s="230">
        <v>7.95</v>
      </c>
      <c r="F965" s="204">
        <v>1</v>
      </c>
      <c r="G965" s="204">
        <v>0</v>
      </c>
      <c r="H965" s="205">
        <v>41091</v>
      </c>
    </row>
    <row r="966" spans="2:8">
      <c r="B966" s="201">
        <v>2.2700000000000001E-2</v>
      </c>
      <c r="C966" s="202">
        <v>3</v>
      </c>
      <c r="D966" s="202" t="s">
        <v>32</v>
      </c>
      <c r="E966" s="230">
        <v>3.73</v>
      </c>
      <c r="F966" s="204">
        <v>0</v>
      </c>
      <c r="G966" s="204">
        <v>0</v>
      </c>
      <c r="H966" s="205">
        <v>41091</v>
      </c>
    </row>
    <row r="967" spans="2:8">
      <c r="B967" s="201">
        <v>2.3179999999999999E-2</v>
      </c>
      <c r="C967" s="202">
        <v>4</v>
      </c>
      <c r="D967" s="202" t="s">
        <v>33</v>
      </c>
      <c r="E967" s="230">
        <v>5.03</v>
      </c>
      <c r="F967" s="204">
        <v>0</v>
      </c>
      <c r="G967" s="204">
        <v>0</v>
      </c>
      <c r="H967" s="205">
        <v>41091</v>
      </c>
    </row>
    <row r="968" spans="2:8">
      <c r="B968" s="201">
        <v>1.3509999999999999E-2</v>
      </c>
      <c r="C968" s="202">
        <v>5</v>
      </c>
      <c r="D968" s="202" t="s">
        <v>34</v>
      </c>
      <c r="E968" s="230">
        <v>1.81</v>
      </c>
      <c r="F968" s="204">
        <v>0</v>
      </c>
      <c r="G968" s="204">
        <v>0</v>
      </c>
      <c r="H968" s="205">
        <v>41091</v>
      </c>
    </row>
    <row r="969" spans="2:8">
      <c r="B969" s="201">
        <v>1.6659999999999998E-2</v>
      </c>
      <c r="C969" s="202">
        <v>5</v>
      </c>
      <c r="D969" s="202" t="s">
        <v>34</v>
      </c>
      <c r="E969" s="230">
        <v>2.69</v>
      </c>
      <c r="F969" s="204">
        <v>0</v>
      </c>
      <c r="G969" s="204">
        <v>0</v>
      </c>
      <c r="H969" s="205">
        <v>41091</v>
      </c>
    </row>
    <row r="970" spans="2:8">
      <c r="B970" s="201">
        <v>1.7860000000000001E-2</v>
      </c>
      <c r="C970" s="202">
        <v>5</v>
      </c>
      <c r="D970" s="202" t="s">
        <v>34</v>
      </c>
      <c r="E970" s="230">
        <v>3.68</v>
      </c>
      <c r="F970" s="204">
        <v>0</v>
      </c>
      <c r="G970" s="204">
        <v>0</v>
      </c>
      <c r="H970" s="205">
        <v>41091</v>
      </c>
    </row>
    <row r="971" spans="2:8">
      <c r="B971" s="201">
        <v>2.0080000000000001E-2</v>
      </c>
      <c r="C971" s="202">
        <v>2</v>
      </c>
      <c r="D971" s="202" t="s">
        <v>36</v>
      </c>
      <c r="E971" s="230">
        <v>2.71</v>
      </c>
      <c r="F971" s="204">
        <v>1</v>
      </c>
      <c r="G971" s="204">
        <v>0</v>
      </c>
      <c r="H971" s="205">
        <v>41091</v>
      </c>
    </row>
    <row r="972" spans="2:8">
      <c r="B972" s="201">
        <v>2.35E-2</v>
      </c>
      <c r="C972" s="202">
        <v>2</v>
      </c>
      <c r="D972" s="202" t="s">
        <v>36</v>
      </c>
      <c r="E972" s="230">
        <v>4.71</v>
      </c>
      <c r="F972" s="204">
        <v>1</v>
      </c>
      <c r="G972" s="204">
        <v>0</v>
      </c>
      <c r="H972" s="205">
        <v>41091</v>
      </c>
    </row>
    <row r="973" spans="2:8">
      <c r="B973" s="201">
        <v>1.8340000000000002E-2</v>
      </c>
      <c r="C973" s="202">
        <v>3</v>
      </c>
      <c r="D973" s="202" t="s">
        <v>26</v>
      </c>
      <c r="E973" s="230">
        <v>3.6</v>
      </c>
      <c r="F973" s="204">
        <v>0</v>
      </c>
      <c r="G973" s="204">
        <v>0</v>
      </c>
      <c r="H973" s="205">
        <v>41000</v>
      </c>
    </row>
    <row r="974" spans="2:8">
      <c r="B974" s="201">
        <v>1.9610000000000002E-2</v>
      </c>
      <c r="C974" s="202">
        <v>3</v>
      </c>
      <c r="D974" s="202" t="s">
        <v>26</v>
      </c>
      <c r="E974" s="230">
        <v>4.71</v>
      </c>
      <c r="F974" s="204">
        <v>0</v>
      </c>
      <c r="G974" s="204">
        <v>0</v>
      </c>
      <c r="H974" s="205">
        <v>41000</v>
      </c>
    </row>
    <row r="975" spans="2:8">
      <c r="B975" s="201">
        <v>1.9119999999999998E-2</v>
      </c>
      <c r="C975" s="202">
        <v>3</v>
      </c>
      <c r="D975" s="202" t="s">
        <v>26</v>
      </c>
      <c r="E975" s="230">
        <v>5.55</v>
      </c>
      <c r="F975" s="204">
        <v>0</v>
      </c>
      <c r="G975" s="204">
        <v>0</v>
      </c>
      <c r="H975" s="205">
        <v>41000</v>
      </c>
    </row>
    <row r="976" spans="2:8">
      <c r="B976" s="201">
        <v>1.5869999999999999E-2</v>
      </c>
      <c r="C976" s="202">
        <v>2</v>
      </c>
      <c r="D976" s="202" t="s">
        <v>27</v>
      </c>
      <c r="E976" s="230">
        <v>2.04</v>
      </c>
      <c r="F976" s="204">
        <v>1</v>
      </c>
      <c r="G976" s="204">
        <v>0</v>
      </c>
      <c r="H976" s="205">
        <v>41000</v>
      </c>
    </row>
    <row r="977" spans="2:8">
      <c r="B977" s="201">
        <v>1.8799999999999997E-2</v>
      </c>
      <c r="C977" s="202">
        <v>2</v>
      </c>
      <c r="D977" s="202" t="s">
        <v>27</v>
      </c>
      <c r="E977" s="230">
        <v>3.96</v>
      </c>
      <c r="F977" s="204">
        <v>1</v>
      </c>
      <c r="G977" s="204">
        <v>0</v>
      </c>
      <c r="H977" s="205">
        <v>41000</v>
      </c>
    </row>
    <row r="978" spans="2:8">
      <c r="B978" s="201">
        <v>1.9009999999999999E-2</v>
      </c>
      <c r="C978" s="202">
        <v>2</v>
      </c>
      <c r="D978" s="202" t="s">
        <v>27</v>
      </c>
      <c r="E978" s="230">
        <v>4.55</v>
      </c>
      <c r="F978" s="204">
        <v>1</v>
      </c>
      <c r="G978" s="204">
        <v>0</v>
      </c>
      <c r="H978" s="205">
        <v>41000</v>
      </c>
    </row>
    <row r="979" spans="2:8">
      <c r="B979" s="201">
        <v>1.7739999999999999E-2</v>
      </c>
      <c r="C979" s="202">
        <v>2</v>
      </c>
      <c r="D979" s="202" t="s">
        <v>27</v>
      </c>
      <c r="E979" s="230">
        <v>8.23</v>
      </c>
      <c r="F979" s="204">
        <v>1</v>
      </c>
      <c r="G979" s="204">
        <v>0</v>
      </c>
      <c r="H979" s="205">
        <v>41000</v>
      </c>
    </row>
    <row r="980" spans="2:8">
      <c r="B980" s="201">
        <v>2.1829999999999999E-2</v>
      </c>
      <c r="C980" s="202">
        <v>2</v>
      </c>
      <c r="D980" s="202" t="s">
        <v>28</v>
      </c>
      <c r="E980" s="230">
        <v>7.87</v>
      </c>
      <c r="F980" s="204">
        <v>1</v>
      </c>
      <c r="G980" s="204">
        <v>0</v>
      </c>
      <c r="H980" s="205">
        <v>41000</v>
      </c>
    </row>
    <row r="981" spans="2:8">
      <c r="B981" s="201">
        <v>2.3399999999999997E-2</v>
      </c>
      <c r="C981" s="202">
        <v>2</v>
      </c>
      <c r="D981" s="202" t="s">
        <v>51</v>
      </c>
      <c r="E981" s="230">
        <v>2.62</v>
      </c>
      <c r="F981" s="204">
        <v>0</v>
      </c>
      <c r="G981" s="204">
        <v>1</v>
      </c>
      <c r="H981" s="205">
        <v>41000</v>
      </c>
    </row>
    <row r="982" spans="2:8">
      <c r="B982" s="201">
        <v>2.3330000000000004E-2</v>
      </c>
      <c r="C982" s="202">
        <v>1</v>
      </c>
      <c r="D982" s="202" t="s">
        <v>30</v>
      </c>
      <c r="E982" s="230">
        <v>2.21</v>
      </c>
      <c r="F982" s="204">
        <v>0</v>
      </c>
      <c r="G982" s="204">
        <v>0</v>
      </c>
      <c r="H982" s="205">
        <v>41000</v>
      </c>
    </row>
    <row r="983" spans="2:8">
      <c r="B983" s="201">
        <v>2.3610000000000003E-2</v>
      </c>
      <c r="C983" s="202">
        <v>1</v>
      </c>
      <c r="D983" s="202" t="s">
        <v>50</v>
      </c>
      <c r="E983" s="230">
        <v>3.33</v>
      </c>
      <c r="F983" s="204">
        <v>0</v>
      </c>
      <c r="G983" s="204">
        <v>1</v>
      </c>
      <c r="H983" s="205">
        <v>41000</v>
      </c>
    </row>
    <row r="984" spans="2:8">
      <c r="B984" s="201">
        <v>1.7139999999999999E-2</v>
      </c>
      <c r="C984" s="202">
        <v>6</v>
      </c>
      <c r="D984" s="202" t="s">
        <v>31</v>
      </c>
      <c r="E984" s="230">
        <v>4.96</v>
      </c>
      <c r="F984" s="204">
        <v>1</v>
      </c>
      <c r="G984" s="204">
        <v>0</v>
      </c>
      <c r="H984" s="205">
        <v>41000</v>
      </c>
    </row>
    <row r="985" spans="2:8">
      <c r="B985" s="201">
        <v>2.0910000000000002E-2</v>
      </c>
      <c r="C985" s="202">
        <v>3</v>
      </c>
      <c r="D985" s="202" t="s">
        <v>32</v>
      </c>
      <c r="E985" s="230">
        <v>3.98</v>
      </c>
      <c r="F985" s="204">
        <v>0</v>
      </c>
      <c r="G985" s="204">
        <v>0</v>
      </c>
      <c r="H985" s="205">
        <v>41000</v>
      </c>
    </row>
    <row r="986" spans="2:8">
      <c r="B986" s="201">
        <v>1.393E-2</v>
      </c>
      <c r="C986" s="202">
        <v>5</v>
      </c>
      <c r="D986" s="202" t="s">
        <v>34</v>
      </c>
      <c r="E986" s="230">
        <v>2.14</v>
      </c>
      <c r="F986" s="204">
        <v>0</v>
      </c>
      <c r="G986" s="204">
        <v>0</v>
      </c>
      <c r="H986" s="205">
        <v>41000</v>
      </c>
    </row>
    <row r="987" spans="2:8">
      <c r="B987" s="201">
        <v>1.5869999999999999E-2</v>
      </c>
      <c r="C987" s="202">
        <v>5</v>
      </c>
      <c r="D987" s="202" t="s">
        <v>34</v>
      </c>
      <c r="E987" s="230">
        <v>2.94</v>
      </c>
      <c r="F987" s="204">
        <v>0</v>
      </c>
      <c r="G987" s="204">
        <v>0</v>
      </c>
      <c r="H987" s="205">
        <v>41000</v>
      </c>
    </row>
    <row r="988" spans="2:8">
      <c r="B988" s="201">
        <v>1.685E-2</v>
      </c>
      <c r="C988" s="202">
        <v>5</v>
      </c>
      <c r="D988" s="202" t="s">
        <v>34</v>
      </c>
      <c r="E988" s="230">
        <v>4.01</v>
      </c>
      <c r="F988" s="204">
        <v>0</v>
      </c>
      <c r="G988" s="204">
        <v>0</v>
      </c>
      <c r="H988" s="205">
        <v>41000</v>
      </c>
    </row>
    <row r="989" spans="2:8">
      <c r="B989" s="201">
        <v>1.823E-2</v>
      </c>
      <c r="C989" s="202">
        <v>2</v>
      </c>
      <c r="D989" s="202" t="s">
        <v>36</v>
      </c>
      <c r="E989" s="230">
        <v>2.96</v>
      </c>
      <c r="F989" s="204">
        <v>1</v>
      </c>
      <c r="G989" s="204">
        <v>0</v>
      </c>
      <c r="H989" s="205">
        <v>41000</v>
      </c>
    </row>
    <row r="990" spans="2:8">
      <c r="B990" s="201">
        <v>1.7589999999999998E-2</v>
      </c>
      <c r="C990" s="202">
        <v>3</v>
      </c>
      <c r="D990" s="202" t="s">
        <v>26</v>
      </c>
      <c r="E990" s="230">
        <v>3.85</v>
      </c>
      <c r="F990" s="204">
        <v>0</v>
      </c>
      <c r="G990" s="204">
        <v>0</v>
      </c>
      <c r="H990" s="205">
        <v>40909</v>
      </c>
    </row>
    <row r="991" spans="2:8">
      <c r="B991" s="201">
        <v>1.8440000000000002E-2</v>
      </c>
      <c r="C991" s="202">
        <v>3</v>
      </c>
      <c r="D991" s="202" t="s">
        <v>26</v>
      </c>
      <c r="E991" s="230">
        <v>4.88</v>
      </c>
      <c r="F991" s="204">
        <v>0</v>
      </c>
      <c r="G991" s="204">
        <v>0</v>
      </c>
      <c r="H991" s="205">
        <v>40909</v>
      </c>
    </row>
    <row r="992" spans="2:8">
      <c r="B992" s="201">
        <v>1.8180000000000002E-2</v>
      </c>
      <c r="C992" s="202">
        <v>3</v>
      </c>
      <c r="D992" s="202" t="s">
        <v>26</v>
      </c>
      <c r="E992" s="230">
        <v>5.8</v>
      </c>
      <c r="F992" s="204">
        <v>0</v>
      </c>
      <c r="G992" s="204">
        <v>0</v>
      </c>
      <c r="H992" s="205">
        <v>40909</v>
      </c>
    </row>
    <row r="993" spans="2:8">
      <c r="B993" s="201">
        <v>1.478E-2</v>
      </c>
      <c r="C993" s="202">
        <v>2</v>
      </c>
      <c r="D993" s="202" t="s">
        <v>27</v>
      </c>
      <c r="E993" s="230">
        <v>2.2000000000000002</v>
      </c>
      <c r="F993" s="204">
        <v>1</v>
      </c>
      <c r="G993" s="204">
        <v>0</v>
      </c>
      <c r="H993" s="205">
        <v>40909</v>
      </c>
    </row>
    <row r="994" spans="2:8">
      <c r="B994" s="201">
        <v>1.7509999999999998E-2</v>
      </c>
      <c r="C994" s="202">
        <v>2</v>
      </c>
      <c r="D994" s="202" t="s">
        <v>27</v>
      </c>
      <c r="E994" s="230">
        <v>4.21</v>
      </c>
      <c r="F994" s="204">
        <v>1</v>
      </c>
      <c r="G994" s="204">
        <v>0</v>
      </c>
      <c r="H994" s="205">
        <v>40909</v>
      </c>
    </row>
    <row r="995" spans="2:8">
      <c r="B995" s="201">
        <v>1.755E-2</v>
      </c>
      <c r="C995" s="202">
        <v>2</v>
      </c>
      <c r="D995" s="202" t="s">
        <v>27</v>
      </c>
      <c r="E995" s="230">
        <v>4.71</v>
      </c>
      <c r="F995" s="204">
        <v>1</v>
      </c>
      <c r="G995" s="204">
        <v>0</v>
      </c>
      <c r="H995" s="205">
        <v>40909</v>
      </c>
    </row>
    <row r="996" spans="2:8">
      <c r="B996" s="201">
        <v>1.6910000000000001E-2</v>
      </c>
      <c r="C996" s="202">
        <v>2</v>
      </c>
      <c r="D996" s="202" t="s">
        <v>27</v>
      </c>
      <c r="E996" s="230">
        <v>8.48</v>
      </c>
      <c r="F996" s="204">
        <v>1</v>
      </c>
      <c r="G996" s="204">
        <v>0</v>
      </c>
      <c r="H996" s="205">
        <v>40909</v>
      </c>
    </row>
    <row r="997" spans="2:8">
      <c r="B997" s="201">
        <v>1.985E-2</v>
      </c>
      <c r="C997" s="202">
        <v>2</v>
      </c>
      <c r="D997" s="202" t="s">
        <v>28</v>
      </c>
      <c r="E997" s="230">
        <v>4.78</v>
      </c>
      <c r="F997" s="204">
        <v>1</v>
      </c>
      <c r="G997" s="204">
        <v>0</v>
      </c>
      <c r="H997" s="205">
        <v>40909</v>
      </c>
    </row>
    <row r="998" spans="2:8">
      <c r="B998" s="201">
        <v>1.9140000000000001E-2</v>
      </c>
      <c r="C998" s="202">
        <v>2</v>
      </c>
      <c r="D998" s="202" t="s">
        <v>28</v>
      </c>
      <c r="E998" s="230">
        <v>8.1199999999999992</v>
      </c>
      <c r="F998" s="204">
        <v>1</v>
      </c>
      <c r="G998" s="204">
        <v>0</v>
      </c>
      <c r="H998" s="205">
        <v>40909</v>
      </c>
    </row>
    <row r="999" spans="2:8">
      <c r="B999" s="201">
        <v>1.9400000000000001E-2</v>
      </c>
      <c r="C999" s="202">
        <v>2</v>
      </c>
      <c r="D999" s="202" t="s">
        <v>51</v>
      </c>
      <c r="E999" s="230">
        <v>2.79</v>
      </c>
      <c r="F999" s="204">
        <v>0</v>
      </c>
      <c r="G999" s="204">
        <v>1</v>
      </c>
      <c r="H999" s="205">
        <v>40909</v>
      </c>
    </row>
    <row r="1000" spans="2:8">
      <c r="B1000" s="201">
        <v>2.3559999999999998E-2</v>
      </c>
      <c r="C1000" s="202">
        <v>1</v>
      </c>
      <c r="D1000" s="202" t="s">
        <v>30</v>
      </c>
      <c r="E1000" s="230">
        <v>2.37</v>
      </c>
      <c r="F1000" s="204">
        <v>0</v>
      </c>
      <c r="G1000" s="204">
        <v>0</v>
      </c>
      <c r="H1000" s="205">
        <v>40909</v>
      </c>
    </row>
    <row r="1001" spans="2:8">
      <c r="B1001" s="201">
        <v>2.5539999999999997E-2</v>
      </c>
      <c r="C1001" s="202">
        <v>1</v>
      </c>
      <c r="D1001" s="202" t="s">
        <v>30</v>
      </c>
      <c r="E1001" s="230">
        <v>5.28</v>
      </c>
      <c r="F1001" s="204">
        <v>0</v>
      </c>
      <c r="G1001" s="204">
        <v>0</v>
      </c>
      <c r="H1001" s="205">
        <v>40909</v>
      </c>
    </row>
    <row r="1002" spans="2:8">
      <c r="B1002" s="201">
        <v>2.2679999999999999E-2</v>
      </c>
      <c r="C1002" s="202">
        <v>1</v>
      </c>
      <c r="D1002" s="202" t="s">
        <v>50</v>
      </c>
      <c r="E1002" s="230">
        <v>3.49</v>
      </c>
      <c r="F1002" s="204">
        <v>0</v>
      </c>
      <c r="G1002" s="204">
        <v>1</v>
      </c>
      <c r="H1002" s="205">
        <v>40909</v>
      </c>
    </row>
    <row r="1003" spans="2:8">
      <c r="B1003" s="201">
        <v>1.66E-2</v>
      </c>
      <c r="C1003" s="202">
        <v>6</v>
      </c>
      <c r="D1003" s="202" t="s">
        <v>31</v>
      </c>
      <c r="E1003" s="230">
        <v>7.87</v>
      </c>
      <c r="F1003" s="204">
        <v>1</v>
      </c>
      <c r="G1003" s="204">
        <v>0</v>
      </c>
      <c r="H1003" s="205">
        <v>40909</v>
      </c>
    </row>
    <row r="1004" spans="2:8">
      <c r="B1004" s="201">
        <v>1.66E-2</v>
      </c>
      <c r="C1004" s="202">
        <v>6</v>
      </c>
      <c r="D1004" s="202" t="s">
        <v>31</v>
      </c>
      <c r="E1004" s="230">
        <v>8.4499999999999993</v>
      </c>
      <c r="F1004" s="204">
        <v>1</v>
      </c>
      <c r="G1004" s="204">
        <v>0</v>
      </c>
      <c r="H1004" s="205">
        <v>40909</v>
      </c>
    </row>
    <row r="1005" spans="2:8">
      <c r="B1005" s="201">
        <v>2.1489999999999999E-2</v>
      </c>
      <c r="C1005" s="202">
        <v>3</v>
      </c>
      <c r="D1005" s="202" t="s">
        <v>32</v>
      </c>
      <c r="E1005" s="230">
        <v>4.22</v>
      </c>
      <c r="F1005" s="204">
        <v>0</v>
      </c>
      <c r="G1005" s="204">
        <v>0</v>
      </c>
      <c r="H1005" s="205">
        <v>40909</v>
      </c>
    </row>
    <row r="1006" spans="2:8">
      <c r="B1006" s="201">
        <v>1.7410000000000002E-2</v>
      </c>
      <c r="C1006" s="202">
        <v>4</v>
      </c>
      <c r="D1006" s="202" t="s">
        <v>33</v>
      </c>
      <c r="E1006" s="230">
        <v>5.53</v>
      </c>
      <c r="F1006" s="204">
        <v>0</v>
      </c>
      <c r="G1006" s="204">
        <v>0</v>
      </c>
      <c r="H1006" s="205">
        <v>40909</v>
      </c>
    </row>
    <row r="1007" spans="2:8">
      <c r="B1007" s="201">
        <v>1.789E-2</v>
      </c>
      <c r="C1007" s="202">
        <v>3</v>
      </c>
      <c r="D1007" s="202" t="s">
        <v>26</v>
      </c>
      <c r="E1007" s="230">
        <v>3.94</v>
      </c>
      <c r="F1007" s="204">
        <v>0</v>
      </c>
      <c r="G1007" s="204">
        <v>0</v>
      </c>
      <c r="H1007" s="205">
        <v>40878</v>
      </c>
    </row>
    <row r="1008" spans="2:8">
      <c r="B1008" s="201">
        <v>1.8689999999999998E-2</v>
      </c>
      <c r="C1008" s="202">
        <v>3</v>
      </c>
      <c r="D1008" s="202" t="s">
        <v>26</v>
      </c>
      <c r="E1008" s="230">
        <v>5.04</v>
      </c>
      <c r="F1008" s="204">
        <v>0</v>
      </c>
      <c r="G1008" s="204">
        <v>0</v>
      </c>
      <c r="H1008" s="205">
        <v>40878</v>
      </c>
    </row>
    <row r="1009" spans="2:8">
      <c r="B1009" s="201">
        <v>1.4710000000000001E-2</v>
      </c>
      <c r="C1009" s="202">
        <v>2</v>
      </c>
      <c r="D1009" s="202" t="s">
        <v>27</v>
      </c>
      <c r="E1009" s="230">
        <v>2.29</v>
      </c>
      <c r="F1009" s="204">
        <v>1</v>
      </c>
      <c r="G1009" s="204">
        <v>0</v>
      </c>
      <c r="H1009" s="205">
        <v>40878</v>
      </c>
    </row>
    <row r="1010" spans="2:8">
      <c r="B1010" s="201">
        <v>1.7920000000000002E-2</v>
      </c>
      <c r="C1010" s="202">
        <v>2</v>
      </c>
      <c r="D1010" s="202" t="s">
        <v>27</v>
      </c>
      <c r="E1010" s="230">
        <v>4.37</v>
      </c>
      <c r="F1010" s="204">
        <v>1</v>
      </c>
      <c r="G1010" s="204">
        <v>0</v>
      </c>
      <c r="H1010" s="205">
        <v>40878</v>
      </c>
    </row>
    <row r="1011" spans="2:8">
      <c r="B1011" s="201">
        <v>1.7569999999999999E-2</v>
      </c>
      <c r="C1011" s="202">
        <v>2</v>
      </c>
      <c r="D1011" s="202" t="s">
        <v>27</v>
      </c>
      <c r="E1011" s="230">
        <v>4.79</v>
      </c>
      <c r="F1011" s="204">
        <v>1</v>
      </c>
      <c r="G1011" s="204">
        <v>0</v>
      </c>
      <c r="H1011" s="205">
        <v>40878</v>
      </c>
    </row>
    <row r="1012" spans="2:8">
      <c r="B1012" s="201">
        <v>1.6549999999999999E-2</v>
      </c>
      <c r="C1012" s="202">
        <v>2</v>
      </c>
      <c r="D1012" s="202" t="s">
        <v>27</v>
      </c>
      <c r="E1012" s="230">
        <v>8.65</v>
      </c>
      <c r="F1012" s="204">
        <v>1</v>
      </c>
      <c r="G1012" s="204">
        <v>0</v>
      </c>
      <c r="H1012" s="205">
        <v>40878</v>
      </c>
    </row>
    <row r="1013" spans="2:8">
      <c r="B1013" s="201">
        <v>1.8110000000000001E-2</v>
      </c>
      <c r="C1013" s="202">
        <v>2</v>
      </c>
      <c r="D1013" s="202" t="s">
        <v>28</v>
      </c>
      <c r="E1013" s="230">
        <v>4.95</v>
      </c>
      <c r="F1013" s="204">
        <v>1</v>
      </c>
      <c r="G1013" s="204">
        <v>0</v>
      </c>
      <c r="H1013" s="205">
        <v>40878</v>
      </c>
    </row>
    <row r="1014" spans="2:8">
      <c r="B1014" s="201">
        <v>1.7170000000000001E-2</v>
      </c>
      <c r="C1014" s="202">
        <v>2</v>
      </c>
      <c r="D1014" s="202" t="s">
        <v>28</v>
      </c>
      <c r="E1014" s="230">
        <v>8.1999999999999993</v>
      </c>
      <c r="F1014" s="204">
        <v>1</v>
      </c>
      <c r="G1014" s="204">
        <v>0</v>
      </c>
      <c r="H1014" s="205">
        <v>40878</v>
      </c>
    </row>
    <row r="1015" spans="2:8">
      <c r="B1015" s="201">
        <v>1.813E-2</v>
      </c>
      <c r="C1015" s="202">
        <v>2</v>
      </c>
      <c r="D1015" s="202" t="s">
        <v>51</v>
      </c>
      <c r="E1015" s="230">
        <v>2.96</v>
      </c>
      <c r="F1015" s="204">
        <v>0</v>
      </c>
      <c r="G1015" s="204">
        <v>1</v>
      </c>
      <c r="H1015" s="205">
        <v>40878</v>
      </c>
    </row>
    <row r="1016" spans="2:8">
      <c r="B1016" s="201">
        <v>2.0099999999999996E-2</v>
      </c>
      <c r="C1016" s="202">
        <v>1</v>
      </c>
      <c r="D1016" s="202" t="s">
        <v>30</v>
      </c>
      <c r="E1016" s="230">
        <v>2.54</v>
      </c>
      <c r="F1016" s="204">
        <v>0</v>
      </c>
      <c r="G1016" s="204">
        <v>0</v>
      </c>
      <c r="H1016" s="205">
        <v>40878</v>
      </c>
    </row>
    <row r="1017" spans="2:8">
      <c r="B1017" s="201">
        <v>2.3719999999999998E-2</v>
      </c>
      <c r="C1017" s="202">
        <v>1</v>
      </c>
      <c r="D1017" s="202" t="s">
        <v>30</v>
      </c>
      <c r="E1017" s="230">
        <v>5.37</v>
      </c>
      <c r="F1017" s="204">
        <v>0</v>
      </c>
      <c r="G1017" s="204">
        <v>0</v>
      </c>
      <c r="H1017" s="205">
        <v>40878</v>
      </c>
    </row>
    <row r="1018" spans="2:8">
      <c r="B1018" s="201">
        <v>2.1499999999999998E-2</v>
      </c>
      <c r="C1018" s="202">
        <v>1</v>
      </c>
      <c r="D1018" s="202" t="s">
        <v>50</v>
      </c>
      <c r="E1018" s="230">
        <v>3.58</v>
      </c>
      <c r="F1018" s="204">
        <v>0</v>
      </c>
      <c r="G1018" s="204">
        <v>1</v>
      </c>
      <c r="H1018" s="205">
        <v>40878</v>
      </c>
    </row>
    <row r="1019" spans="2:8">
      <c r="B1019" s="201">
        <v>1.593E-2</v>
      </c>
      <c r="C1019" s="202">
        <v>6</v>
      </c>
      <c r="D1019" s="202" t="s">
        <v>31</v>
      </c>
      <c r="E1019" s="230">
        <v>8.0399999999999991</v>
      </c>
      <c r="F1019" s="204">
        <v>1</v>
      </c>
      <c r="G1019" s="204">
        <v>0</v>
      </c>
      <c r="H1019" s="205">
        <v>40878</v>
      </c>
    </row>
    <row r="1020" spans="2:8">
      <c r="B1020" s="201">
        <v>2.1899999999999999E-2</v>
      </c>
      <c r="C1020" s="202">
        <v>2</v>
      </c>
      <c r="D1020" s="202" t="s">
        <v>32</v>
      </c>
      <c r="E1020" s="230">
        <v>4.3899999999999997</v>
      </c>
      <c r="F1020" s="204">
        <v>0</v>
      </c>
      <c r="G1020" s="204">
        <v>0</v>
      </c>
      <c r="H1020" s="205">
        <v>40878</v>
      </c>
    </row>
    <row r="1021" spans="2:8">
      <c r="B1021" s="201">
        <v>1.9130000000000001E-2</v>
      </c>
      <c r="C1021" s="202">
        <v>4</v>
      </c>
      <c r="D1021" s="202" t="s">
        <v>33</v>
      </c>
      <c r="E1021" s="230">
        <v>5.7</v>
      </c>
      <c r="F1021" s="204">
        <v>0</v>
      </c>
      <c r="G1021" s="204">
        <v>0</v>
      </c>
      <c r="H1021" s="205">
        <v>40878</v>
      </c>
    </row>
    <row r="1022" spans="2:8">
      <c r="B1022" s="201">
        <v>1.711E-2</v>
      </c>
      <c r="C1022" s="202">
        <v>3</v>
      </c>
      <c r="D1022" s="202" t="s">
        <v>26</v>
      </c>
      <c r="E1022" s="230">
        <v>4.1900000000000004</v>
      </c>
      <c r="F1022" s="204">
        <v>0</v>
      </c>
      <c r="G1022" s="204">
        <v>0</v>
      </c>
      <c r="H1022" s="205">
        <v>40787</v>
      </c>
    </row>
    <row r="1023" spans="2:8">
      <c r="B1023" s="201">
        <v>1.8500000000000003E-2</v>
      </c>
      <c r="C1023" s="202">
        <v>3</v>
      </c>
      <c r="D1023" s="202" t="s">
        <v>26</v>
      </c>
      <c r="E1023" s="230">
        <v>5.21</v>
      </c>
      <c r="F1023" s="204">
        <v>0</v>
      </c>
      <c r="G1023" s="204">
        <v>0</v>
      </c>
      <c r="H1023" s="205">
        <v>40787</v>
      </c>
    </row>
    <row r="1024" spans="2:8">
      <c r="B1024" s="201">
        <v>1.44E-2</v>
      </c>
      <c r="C1024" s="202">
        <v>2</v>
      </c>
      <c r="D1024" s="202" t="s">
        <v>27</v>
      </c>
      <c r="E1024" s="230">
        <v>2.54</v>
      </c>
      <c r="F1024" s="204">
        <v>1</v>
      </c>
      <c r="G1024" s="204">
        <v>0</v>
      </c>
      <c r="H1024" s="205">
        <v>40787</v>
      </c>
    </row>
    <row r="1025" spans="2:8">
      <c r="B1025" s="201">
        <v>1.6899999999999998E-2</v>
      </c>
      <c r="C1025" s="202">
        <v>2</v>
      </c>
      <c r="D1025" s="202" t="s">
        <v>27</v>
      </c>
      <c r="E1025" s="230">
        <v>4.54</v>
      </c>
      <c r="F1025" s="204">
        <v>1</v>
      </c>
      <c r="G1025" s="204">
        <v>0</v>
      </c>
      <c r="H1025" s="205">
        <v>40787</v>
      </c>
    </row>
    <row r="1026" spans="2:8">
      <c r="B1026" s="201">
        <v>1.787E-2</v>
      </c>
      <c r="C1026" s="202">
        <v>2</v>
      </c>
      <c r="D1026" s="202" t="s">
        <v>27</v>
      </c>
      <c r="E1026" s="230">
        <v>5.04</v>
      </c>
      <c r="F1026" s="204">
        <v>1</v>
      </c>
      <c r="G1026" s="204">
        <v>0</v>
      </c>
      <c r="H1026" s="205">
        <v>40787</v>
      </c>
    </row>
    <row r="1027" spans="2:8">
      <c r="B1027" s="201">
        <v>1.6240000000000001E-2</v>
      </c>
      <c r="C1027" s="202">
        <v>2</v>
      </c>
      <c r="D1027" s="202" t="s">
        <v>27</v>
      </c>
      <c r="E1027" s="230">
        <v>8.82</v>
      </c>
      <c r="F1027" s="204">
        <v>1</v>
      </c>
      <c r="G1027" s="204">
        <v>0</v>
      </c>
      <c r="H1027" s="205">
        <v>40787</v>
      </c>
    </row>
    <row r="1028" spans="2:8">
      <c r="B1028" s="201">
        <v>1.7479999999999999E-2</v>
      </c>
      <c r="C1028" s="202">
        <v>2</v>
      </c>
      <c r="D1028" s="202" t="s">
        <v>28</v>
      </c>
      <c r="E1028" s="230">
        <v>5.12</v>
      </c>
      <c r="F1028" s="204">
        <v>1</v>
      </c>
      <c r="G1028" s="204">
        <v>0</v>
      </c>
      <c r="H1028" s="205">
        <v>40787</v>
      </c>
    </row>
    <row r="1029" spans="2:8">
      <c r="B1029" s="201">
        <v>1.6399999999999998E-2</v>
      </c>
      <c r="C1029" s="202">
        <v>2</v>
      </c>
      <c r="D1029" s="202" t="s">
        <v>51</v>
      </c>
      <c r="E1029" s="230">
        <v>3.12</v>
      </c>
      <c r="F1029" s="204">
        <v>0</v>
      </c>
      <c r="G1029" s="204">
        <v>1</v>
      </c>
      <c r="H1029" s="205">
        <v>40787</v>
      </c>
    </row>
    <row r="1030" spans="2:8">
      <c r="B1030" s="201">
        <v>1.5629999999999998E-2</v>
      </c>
      <c r="C1030" s="202">
        <v>1</v>
      </c>
      <c r="D1030" s="202" t="s">
        <v>30</v>
      </c>
      <c r="E1030" s="230">
        <v>2.7</v>
      </c>
      <c r="F1030" s="204">
        <v>0</v>
      </c>
      <c r="G1030" s="204">
        <v>0</v>
      </c>
      <c r="H1030" s="205">
        <v>40787</v>
      </c>
    </row>
    <row r="1031" spans="2:8">
      <c r="B1031" s="201">
        <v>2.3250000000000003E-2</v>
      </c>
      <c r="C1031" s="202">
        <v>1</v>
      </c>
      <c r="D1031" s="202" t="s">
        <v>30</v>
      </c>
      <c r="E1031" s="230">
        <v>5.62</v>
      </c>
      <c r="F1031" s="204">
        <v>0</v>
      </c>
      <c r="G1031" s="204">
        <v>0</v>
      </c>
      <c r="H1031" s="205">
        <v>40787</v>
      </c>
    </row>
    <row r="1032" spans="2:8">
      <c r="B1032" s="201">
        <v>1.9259999999999999E-2</v>
      </c>
      <c r="C1032" s="202">
        <v>1</v>
      </c>
      <c r="D1032" s="202" t="s">
        <v>50</v>
      </c>
      <c r="E1032" s="230">
        <v>3.83</v>
      </c>
      <c r="F1032" s="204">
        <v>0</v>
      </c>
      <c r="G1032" s="204">
        <v>1</v>
      </c>
      <c r="H1032" s="205">
        <v>40787</v>
      </c>
    </row>
    <row r="1033" spans="2:8">
      <c r="B1033" s="201">
        <v>1.4990000000000002E-2</v>
      </c>
      <c r="C1033" s="202">
        <v>6</v>
      </c>
      <c r="D1033" s="202" t="s">
        <v>31</v>
      </c>
      <c r="E1033" s="230">
        <v>8.1999999999999993</v>
      </c>
      <c r="F1033" s="204">
        <v>1</v>
      </c>
      <c r="G1033" s="204">
        <v>0</v>
      </c>
      <c r="H1033" s="205">
        <v>40787</v>
      </c>
    </row>
    <row r="1034" spans="2:8">
      <c r="B1034" s="201">
        <v>1.873E-2</v>
      </c>
      <c r="C1034" s="202">
        <v>3</v>
      </c>
      <c r="D1034" s="202" t="s">
        <v>32</v>
      </c>
      <c r="E1034" s="230">
        <v>1.56</v>
      </c>
      <c r="F1034" s="204">
        <v>0</v>
      </c>
      <c r="G1034" s="204">
        <v>0</v>
      </c>
      <c r="H1034" s="205">
        <v>40787</v>
      </c>
    </row>
    <row r="1035" spans="2:8">
      <c r="B1035" s="201">
        <v>2.0590000000000001E-2</v>
      </c>
      <c r="C1035" s="202">
        <v>3</v>
      </c>
      <c r="D1035" s="202" t="s">
        <v>32</v>
      </c>
      <c r="E1035" s="230">
        <v>4.5599999999999996</v>
      </c>
      <c r="F1035" s="204">
        <v>0</v>
      </c>
      <c r="G1035" s="204">
        <v>0</v>
      </c>
      <c r="H1035" s="205">
        <v>40787</v>
      </c>
    </row>
    <row r="1036" spans="2:8">
      <c r="B1036" s="201">
        <v>1.9400000000000001E-2</v>
      </c>
      <c r="C1036" s="202">
        <v>4</v>
      </c>
      <c r="D1036" s="202" t="s">
        <v>33</v>
      </c>
      <c r="E1036" s="230">
        <v>5.86</v>
      </c>
      <c r="F1036" s="204">
        <v>0</v>
      </c>
      <c r="G1036" s="204">
        <v>0</v>
      </c>
      <c r="H1036" s="205">
        <v>40787</v>
      </c>
    </row>
    <row r="1037" spans="2:8">
      <c r="B1037" s="201">
        <v>1.617E-2</v>
      </c>
      <c r="C1037" s="202">
        <v>3</v>
      </c>
      <c r="D1037" s="202" t="s">
        <v>26</v>
      </c>
      <c r="E1037" s="230">
        <v>4.3600000000000003</v>
      </c>
      <c r="F1037" s="204">
        <v>0</v>
      </c>
      <c r="G1037" s="204">
        <v>0</v>
      </c>
      <c r="H1037" s="205">
        <v>40725</v>
      </c>
    </row>
    <row r="1038" spans="2:8">
      <c r="B1038" s="201">
        <v>1.6559999999999998E-2</v>
      </c>
      <c r="C1038" s="202">
        <v>3</v>
      </c>
      <c r="D1038" s="202" t="s">
        <v>26</v>
      </c>
      <c r="E1038" s="230">
        <v>5.38</v>
      </c>
      <c r="F1038" s="204">
        <v>0</v>
      </c>
      <c r="G1038" s="204">
        <v>0</v>
      </c>
      <c r="H1038" s="205">
        <v>40725</v>
      </c>
    </row>
    <row r="1039" spans="2:8">
      <c r="B1039" s="201">
        <v>1.4490000000000001E-2</v>
      </c>
      <c r="C1039" s="202">
        <v>2</v>
      </c>
      <c r="D1039" s="202" t="s">
        <v>27</v>
      </c>
      <c r="E1039" s="230">
        <v>2.71</v>
      </c>
      <c r="F1039" s="204">
        <v>1</v>
      </c>
      <c r="G1039" s="204">
        <v>0</v>
      </c>
      <c r="H1039" s="205">
        <v>40725</v>
      </c>
    </row>
    <row r="1040" spans="2:8">
      <c r="B1040" s="201">
        <v>1.5560000000000001E-2</v>
      </c>
      <c r="C1040" s="202">
        <v>2</v>
      </c>
      <c r="D1040" s="202" t="s">
        <v>27</v>
      </c>
      <c r="E1040" s="230">
        <v>4.71</v>
      </c>
      <c r="F1040" s="204">
        <v>1</v>
      </c>
      <c r="G1040" s="204">
        <v>0</v>
      </c>
      <c r="H1040" s="205">
        <v>40725</v>
      </c>
    </row>
    <row r="1041" spans="2:8">
      <c r="B1041" s="201">
        <v>1.5969999999999998E-2</v>
      </c>
      <c r="C1041" s="202">
        <v>2</v>
      </c>
      <c r="D1041" s="202" t="s">
        <v>27</v>
      </c>
      <c r="E1041" s="230">
        <v>5.21</v>
      </c>
      <c r="F1041" s="204">
        <v>1</v>
      </c>
      <c r="G1041" s="204">
        <v>0</v>
      </c>
      <c r="H1041" s="205">
        <v>40725</v>
      </c>
    </row>
    <row r="1042" spans="2:8">
      <c r="B1042" s="201">
        <v>1.325E-2</v>
      </c>
      <c r="C1042" s="202">
        <v>2</v>
      </c>
      <c r="D1042" s="202" t="s">
        <v>28</v>
      </c>
      <c r="E1042" s="230">
        <v>1.87</v>
      </c>
      <c r="F1042" s="204">
        <v>1</v>
      </c>
      <c r="G1042" s="204">
        <v>0</v>
      </c>
      <c r="H1042" s="205">
        <v>40725</v>
      </c>
    </row>
    <row r="1043" spans="2:8">
      <c r="B1043" s="201">
        <v>1.6840000000000001E-2</v>
      </c>
      <c r="C1043" s="202">
        <v>2</v>
      </c>
      <c r="D1043" s="202" t="s">
        <v>28</v>
      </c>
      <c r="E1043" s="230">
        <v>5.29</v>
      </c>
      <c r="F1043" s="204">
        <v>1</v>
      </c>
      <c r="G1043" s="204">
        <v>0</v>
      </c>
      <c r="H1043" s="205">
        <v>40725</v>
      </c>
    </row>
    <row r="1044" spans="2:8">
      <c r="B1044" s="201">
        <v>1.6070000000000001E-2</v>
      </c>
      <c r="C1044" s="202">
        <v>2</v>
      </c>
      <c r="D1044" s="202" t="s">
        <v>51</v>
      </c>
      <c r="E1044" s="230">
        <v>3.29</v>
      </c>
      <c r="F1044" s="204">
        <v>0</v>
      </c>
      <c r="G1044" s="204">
        <v>1</v>
      </c>
      <c r="H1044" s="205">
        <v>40725</v>
      </c>
    </row>
    <row r="1045" spans="2:8">
      <c r="B1045" s="201">
        <v>1.6029999999999999E-2</v>
      </c>
      <c r="C1045" s="202">
        <v>1</v>
      </c>
      <c r="D1045" s="202" t="s">
        <v>30</v>
      </c>
      <c r="E1045" s="230">
        <v>2.87</v>
      </c>
      <c r="F1045" s="204">
        <v>0</v>
      </c>
      <c r="G1045" s="204">
        <v>0</v>
      </c>
      <c r="H1045" s="205">
        <v>40725</v>
      </c>
    </row>
    <row r="1046" spans="2:8">
      <c r="B1046" s="201">
        <v>2.121E-2</v>
      </c>
      <c r="C1046" s="202">
        <v>1</v>
      </c>
      <c r="D1046" s="202" t="s">
        <v>30</v>
      </c>
      <c r="E1046" s="230">
        <v>5.79</v>
      </c>
      <c r="F1046" s="204">
        <v>0</v>
      </c>
      <c r="G1046" s="204">
        <v>0</v>
      </c>
      <c r="H1046" s="205">
        <v>40725</v>
      </c>
    </row>
    <row r="1047" spans="2:8">
      <c r="B1047" s="201">
        <v>1.831E-2</v>
      </c>
      <c r="C1047" s="202">
        <v>1</v>
      </c>
      <c r="D1047" s="202" t="s">
        <v>50</v>
      </c>
      <c r="E1047" s="230">
        <v>4</v>
      </c>
      <c r="F1047" s="204">
        <v>0</v>
      </c>
      <c r="G1047" s="204">
        <v>1</v>
      </c>
      <c r="H1047" s="205">
        <v>40725</v>
      </c>
    </row>
    <row r="1048" spans="2:8">
      <c r="B1048" s="201">
        <v>1.205E-2</v>
      </c>
      <c r="C1048" s="202">
        <v>6</v>
      </c>
      <c r="D1048" s="202" t="s">
        <v>31</v>
      </c>
      <c r="E1048" s="230">
        <v>8.3699999999999992</v>
      </c>
      <c r="F1048" s="204">
        <v>1</v>
      </c>
      <c r="G1048" s="204">
        <v>0</v>
      </c>
      <c r="H1048" s="205">
        <v>40725</v>
      </c>
    </row>
    <row r="1049" spans="2:8">
      <c r="B1049" s="201">
        <v>1.8079999999999999E-2</v>
      </c>
      <c r="C1049" s="202">
        <v>3</v>
      </c>
      <c r="D1049" s="202" t="s">
        <v>32</v>
      </c>
      <c r="E1049" s="230">
        <v>1.73</v>
      </c>
      <c r="F1049" s="204">
        <v>0</v>
      </c>
      <c r="G1049" s="204">
        <v>0</v>
      </c>
      <c r="H1049" s="205">
        <v>40725</v>
      </c>
    </row>
    <row r="1050" spans="2:8">
      <c r="B1050" s="201">
        <v>1.8849999999999999E-2</v>
      </c>
      <c r="C1050" s="202">
        <v>3</v>
      </c>
      <c r="D1050" s="202" t="s">
        <v>32</v>
      </c>
      <c r="E1050" s="230">
        <v>4.7300000000000004</v>
      </c>
      <c r="F1050" s="204">
        <v>0</v>
      </c>
      <c r="G1050" s="204">
        <v>0</v>
      </c>
      <c r="H1050" s="205">
        <v>40725</v>
      </c>
    </row>
    <row r="1051" spans="2:8">
      <c r="B1051" s="201">
        <v>1.3340000000000001E-2</v>
      </c>
      <c r="C1051" s="202">
        <v>4</v>
      </c>
      <c r="D1051" s="202" t="s">
        <v>33</v>
      </c>
      <c r="E1051" s="230">
        <v>3.4</v>
      </c>
      <c r="F1051" s="204">
        <v>0</v>
      </c>
      <c r="G1051" s="204">
        <v>0</v>
      </c>
      <c r="H1051" s="205">
        <v>40725</v>
      </c>
    </row>
    <row r="1052" spans="2:8">
      <c r="B1052" s="201">
        <v>1.7350000000000001E-2</v>
      </c>
      <c r="C1052" s="202">
        <v>4</v>
      </c>
      <c r="D1052" s="202" t="s">
        <v>33</v>
      </c>
      <c r="E1052" s="230">
        <v>6.03</v>
      </c>
      <c r="F1052" s="204">
        <v>0</v>
      </c>
      <c r="G1052" s="204">
        <v>0</v>
      </c>
      <c r="H1052" s="205">
        <v>40725</v>
      </c>
    </row>
    <row r="1053" spans="2:8">
      <c r="B1053" s="201">
        <v>1.4030000000000001E-2</v>
      </c>
      <c r="C1053" s="202">
        <v>3</v>
      </c>
      <c r="D1053" s="202" t="s">
        <v>26</v>
      </c>
      <c r="E1053" s="230">
        <v>4.6100000000000003</v>
      </c>
      <c r="F1053" s="204">
        <v>0</v>
      </c>
      <c r="G1053" s="204">
        <v>0</v>
      </c>
      <c r="H1053" s="205">
        <v>40634</v>
      </c>
    </row>
    <row r="1054" spans="2:8">
      <c r="B1054" s="201">
        <v>1.3640000000000001E-2</v>
      </c>
      <c r="C1054" s="202">
        <v>3</v>
      </c>
      <c r="D1054" s="202" t="s">
        <v>26</v>
      </c>
      <c r="E1054" s="230">
        <v>5.63</v>
      </c>
      <c r="F1054" s="204">
        <v>0</v>
      </c>
      <c r="G1054" s="204">
        <v>0</v>
      </c>
      <c r="H1054" s="205">
        <v>40634</v>
      </c>
    </row>
    <row r="1055" spans="2:8">
      <c r="B1055" s="201">
        <v>1.4039999999999999E-2</v>
      </c>
      <c r="C1055" s="202">
        <v>2</v>
      </c>
      <c r="D1055" s="202" t="s">
        <v>27</v>
      </c>
      <c r="E1055" s="230">
        <v>2.96</v>
      </c>
      <c r="F1055" s="204">
        <v>1</v>
      </c>
      <c r="G1055" s="204">
        <v>0</v>
      </c>
      <c r="H1055" s="205">
        <v>40634</v>
      </c>
    </row>
    <row r="1056" spans="2:8">
      <c r="B1056" s="201">
        <v>1.448E-2</v>
      </c>
      <c r="C1056" s="202">
        <v>2</v>
      </c>
      <c r="D1056" s="202" t="s">
        <v>27</v>
      </c>
      <c r="E1056" s="230">
        <v>4.96</v>
      </c>
      <c r="F1056" s="204">
        <v>1</v>
      </c>
      <c r="G1056" s="204">
        <v>0</v>
      </c>
      <c r="H1056" s="205">
        <v>40634</v>
      </c>
    </row>
    <row r="1057" spans="2:8">
      <c r="B1057" s="201">
        <v>1.159E-2</v>
      </c>
      <c r="C1057" s="202">
        <v>2</v>
      </c>
      <c r="D1057" s="202" t="s">
        <v>27</v>
      </c>
      <c r="E1057" s="230">
        <v>5.46</v>
      </c>
      <c r="F1057" s="204">
        <v>1</v>
      </c>
      <c r="G1057" s="204">
        <v>0</v>
      </c>
      <c r="H1057" s="205">
        <v>40634</v>
      </c>
    </row>
    <row r="1058" spans="2:8">
      <c r="B1058" s="201">
        <v>1.175E-2</v>
      </c>
      <c r="C1058" s="202">
        <v>2</v>
      </c>
      <c r="D1058" s="202" t="s">
        <v>28</v>
      </c>
      <c r="E1058" s="230">
        <v>2.12</v>
      </c>
      <c r="F1058" s="204">
        <v>1</v>
      </c>
      <c r="G1058" s="204">
        <v>0</v>
      </c>
      <c r="H1058" s="205">
        <v>40634</v>
      </c>
    </row>
    <row r="1059" spans="2:8">
      <c r="B1059" s="201">
        <v>1.5820000000000001E-2</v>
      </c>
      <c r="C1059" s="202">
        <v>2</v>
      </c>
      <c r="D1059" s="202" t="s">
        <v>28</v>
      </c>
      <c r="E1059" s="230">
        <v>5.54</v>
      </c>
      <c r="F1059" s="204">
        <v>1</v>
      </c>
      <c r="G1059" s="204">
        <v>0</v>
      </c>
      <c r="H1059" s="205">
        <v>40634</v>
      </c>
    </row>
    <row r="1060" spans="2:8">
      <c r="B1060" s="201">
        <v>1.617E-2</v>
      </c>
      <c r="C1060" s="202">
        <v>2</v>
      </c>
      <c r="D1060" s="202" t="s">
        <v>51</v>
      </c>
      <c r="E1060" s="230">
        <v>3.54</v>
      </c>
      <c r="F1060" s="204">
        <v>0</v>
      </c>
      <c r="G1060" s="204">
        <v>1</v>
      </c>
      <c r="H1060" s="205">
        <v>40634</v>
      </c>
    </row>
    <row r="1061" spans="2:8">
      <c r="B1061" s="201">
        <v>2.3170000000000003E-2</v>
      </c>
      <c r="C1061" s="202">
        <v>2</v>
      </c>
      <c r="D1061" s="202" t="s">
        <v>29</v>
      </c>
      <c r="E1061" s="230">
        <v>2.63</v>
      </c>
      <c r="F1061" s="204">
        <v>0</v>
      </c>
      <c r="G1061" s="204">
        <v>0</v>
      </c>
      <c r="H1061" s="205">
        <v>40634</v>
      </c>
    </row>
    <row r="1062" spans="2:8">
      <c r="B1062" s="201">
        <v>1.5700000000000002E-2</v>
      </c>
      <c r="C1062" s="202">
        <v>1</v>
      </c>
      <c r="D1062" s="202" t="s">
        <v>30</v>
      </c>
      <c r="E1062" s="230">
        <v>3.12</v>
      </c>
      <c r="F1062" s="204">
        <v>0</v>
      </c>
      <c r="G1062" s="204">
        <v>0</v>
      </c>
      <c r="H1062" s="205">
        <v>40634</v>
      </c>
    </row>
    <row r="1063" spans="2:8">
      <c r="B1063" s="201">
        <v>1.9259999999999999E-2</v>
      </c>
      <c r="C1063" s="202">
        <v>1</v>
      </c>
      <c r="D1063" s="202" t="s">
        <v>30</v>
      </c>
      <c r="E1063" s="230">
        <v>6.04</v>
      </c>
      <c r="F1063" s="204">
        <v>0</v>
      </c>
      <c r="G1063" s="204">
        <v>0</v>
      </c>
      <c r="H1063" s="205">
        <v>40634</v>
      </c>
    </row>
    <row r="1064" spans="2:8">
      <c r="B1064" s="201">
        <v>1.77E-2</v>
      </c>
      <c r="C1064" s="202">
        <v>1</v>
      </c>
      <c r="D1064" s="202" t="s">
        <v>50</v>
      </c>
      <c r="E1064" s="230">
        <v>4.25</v>
      </c>
      <c r="F1064" s="204">
        <v>0</v>
      </c>
      <c r="G1064" s="204">
        <v>1</v>
      </c>
      <c r="H1064" s="205">
        <v>40634</v>
      </c>
    </row>
    <row r="1065" spans="2:8">
      <c r="B1065" s="201">
        <v>8.7399999999999995E-3</v>
      </c>
      <c r="C1065" s="202">
        <v>6</v>
      </c>
      <c r="D1065" s="202" t="s">
        <v>31</v>
      </c>
      <c r="E1065" s="230">
        <v>8.6199999999999992</v>
      </c>
      <c r="F1065" s="204">
        <v>1</v>
      </c>
      <c r="G1065" s="204">
        <v>0</v>
      </c>
      <c r="H1065" s="205">
        <v>40634</v>
      </c>
    </row>
    <row r="1066" spans="2:8">
      <c r="B1066" s="201">
        <v>1.7159999999999998E-2</v>
      </c>
      <c r="C1066" s="202">
        <v>3</v>
      </c>
      <c r="D1066" s="202" t="s">
        <v>32</v>
      </c>
      <c r="E1066" s="230">
        <v>1.98</v>
      </c>
      <c r="F1066" s="204">
        <v>0</v>
      </c>
      <c r="G1066" s="204">
        <v>0</v>
      </c>
      <c r="H1066" s="205">
        <v>40634</v>
      </c>
    </row>
    <row r="1067" spans="2:8">
      <c r="B1067" s="201">
        <v>1.678E-2</v>
      </c>
      <c r="C1067" s="202">
        <v>3</v>
      </c>
      <c r="D1067" s="202" t="s">
        <v>32</v>
      </c>
      <c r="E1067" s="230">
        <v>4.9800000000000004</v>
      </c>
      <c r="F1067" s="204">
        <v>0</v>
      </c>
      <c r="G1067" s="204">
        <v>0</v>
      </c>
      <c r="H1067" s="205">
        <v>40634</v>
      </c>
    </row>
    <row r="1068" spans="2:8">
      <c r="B1068" s="201">
        <v>1.2869999999999999E-2</v>
      </c>
      <c r="C1068" s="202">
        <v>4</v>
      </c>
      <c r="D1068" s="202" t="s">
        <v>33</v>
      </c>
      <c r="E1068" s="230">
        <v>3.65</v>
      </c>
      <c r="F1068" s="204">
        <v>0</v>
      </c>
      <c r="G1068" s="204">
        <v>0</v>
      </c>
      <c r="H1068" s="205">
        <v>40634</v>
      </c>
    </row>
    <row r="1069" spans="2:8">
      <c r="B1069" s="201">
        <v>1.4830000000000001E-2</v>
      </c>
      <c r="C1069" s="202">
        <v>3</v>
      </c>
      <c r="D1069" s="202" t="s">
        <v>26</v>
      </c>
      <c r="E1069" s="230">
        <v>4.8499999999999996</v>
      </c>
      <c r="F1069" s="204">
        <v>0</v>
      </c>
      <c r="G1069" s="204">
        <v>0</v>
      </c>
      <c r="H1069" s="205">
        <v>40544</v>
      </c>
    </row>
    <row r="1070" spans="2:8">
      <c r="B1070" s="201">
        <v>1.494E-2</v>
      </c>
      <c r="C1070" s="202">
        <v>3</v>
      </c>
      <c r="D1070" s="202" t="s">
        <v>26</v>
      </c>
      <c r="E1070" s="230">
        <v>5.88</v>
      </c>
      <c r="F1070" s="204">
        <v>0</v>
      </c>
      <c r="G1070" s="204">
        <v>0</v>
      </c>
      <c r="H1070" s="205">
        <v>40544</v>
      </c>
    </row>
    <row r="1071" spans="2:8">
      <c r="B1071" s="201">
        <v>1.4079999999999999E-2</v>
      </c>
      <c r="C1071" s="202">
        <v>2</v>
      </c>
      <c r="D1071" s="202" t="s">
        <v>27</v>
      </c>
      <c r="E1071" s="230">
        <v>3.2</v>
      </c>
      <c r="F1071" s="204">
        <v>1</v>
      </c>
      <c r="G1071" s="204">
        <v>0</v>
      </c>
      <c r="H1071" s="205">
        <v>40544</v>
      </c>
    </row>
    <row r="1072" spans="2:8">
      <c r="B1072" s="201">
        <v>1.5269999999999999E-2</v>
      </c>
      <c r="C1072" s="202">
        <v>2</v>
      </c>
      <c r="D1072" s="202" t="s">
        <v>27</v>
      </c>
      <c r="E1072" s="230">
        <v>5.21</v>
      </c>
      <c r="F1072" s="204">
        <v>1</v>
      </c>
      <c r="G1072" s="204">
        <v>0</v>
      </c>
      <c r="H1072" s="205">
        <v>40544</v>
      </c>
    </row>
    <row r="1073" spans="2:8">
      <c r="B1073" s="201">
        <v>1.2540000000000001E-2</v>
      </c>
      <c r="C1073" s="202">
        <v>2</v>
      </c>
      <c r="D1073" s="202" t="s">
        <v>28</v>
      </c>
      <c r="E1073" s="230">
        <v>2.37</v>
      </c>
      <c r="F1073" s="204">
        <v>1</v>
      </c>
      <c r="G1073" s="204">
        <v>0</v>
      </c>
      <c r="H1073" s="205">
        <v>40544</v>
      </c>
    </row>
    <row r="1074" spans="2:8">
      <c r="B1074" s="201">
        <v>1.627E-2</v>
      </c>
      <c r="C1074" s="202">
        <v>2</v>
      </c>
      <c r="D1074" s="202" t="s">
        <v>28</v>
      </c>
      <c r="E1074" s="230">
        <v>3.79</v>
      </c>
      <c r="F1074" s="204">
        <v>0</v>
      </c>
      <c r="G1074" s="204">
        <v>0</v>
      </c>
      <c r="H1074" s="205">
        <v>40544</v>
      </c>
    </row>
    <row r="1075" spans="2:8">
      <c r="B1075" s="201">
        <v>2.4629999999999999E-2</v>
      </c>
      <c r="C1075" s="202">
        <v>2</v>
      </c>
      <c r="D1075" s="202" t="s">
        <v>51</v>
      </c>
      <c r="E1075" s="230">
        <v>2.87</v>
      </c>
      <c r="F1075" s="204">
        <v>0</v>
      </c>
      <c r="G1075" s="204">
        <v>1</v>
      </c>
      <c r="H1075" s="205">
        <v>40544</v>
      </c>
    </row>
    <row r="1076" spans="2:8">
      <c r="B1076" s="201">
        <v>1.8370000000000001E-2</v>
      </c>
      <c r="C1076" s="202">
        <v>1</v>
      </c>
      <c r="D1076" s="202" t="s">
        <v>30</v>
      </c>
      <c r="E1076" s="230">
        <v>3.37</v>
      </c>
      <c r="F1076" s="204">
        <v>0</v>
      </c>
      <c r="G1076" s="204">
        <v>0</v>
      </c>
      <c r="H1076" s="205">
        <v>40544</v>
      </c>
    </row>
    <row r="1077" spans="2:8">
      <c r="B1077" s="201">
        <v>2.0289999999999999E-2</v>
      </c>
      <c r="C1077" s="202">
        <v>1</v>
      </c>
      <c r="D1077" s="202" t="s">
        <v>30</v>
      </c>
      <c r="E1077" s="230">
        <v>6.28</v>
      </c>
      <c r="F1077" s="204">
        <v>0</v>
      </c>
      <c r="G1077" s="204">
        <v>0</v>
      </c>
      <c r="H1077" s="205">
        <v>40544</v>
      </c>
    </row>
    <row r="1078" spans="2:8">
      <c r="B1078" s="201">
        <v>1.9959999999999999E-2</v>
      </c>
      <c r="C1078" s="202">
        <v>1</v>
      </c>
      <c r="D1078" s="202" t="s">
        <v>50</v>
      </c>
      <c r="E1078" s="230">
        <v>4.49</v>
      </c>
      <c r="F1078" s="204">
        <v>0</v>
      </c>
      <c r="G1078" s="204">
        <v>1</v>
      </c>
      <c r="H1078" s="205">
        <v>40544</v>
      </c>
    </row>
    <row r="1079" spans="2:8">
      <c r="B1079" s="201">
        <v>1.8610000000000002E-2</v>
      </c>
      <c r="C1079" s="202">
        <v>3</v>
      </c>
      <c r="D1079" s="202" t="s">
        <v>32</v>
      </c>
      <c r="E1079" s="230">
        <v>2.2200000000000002</v>
      </c>
      <c r="F1079" s="204">
        <v>0</v>
      </c>
      <c r="G1079" s="204">
        <v>0</v>
      </c>
      <c r="H1079" s="205">
        <v>40544</v>
      </c>
    </row>
    <row r="1080" spans="2:8">
      <c r="B1080" s="201">
        <v>1.7840000000000002E-2</v>
      </c>
      <c r="C1080" s="202">
        <v>3</v>
      </c>
      <c r="D1080" s="202" t="s">
        <v>32</v>
      </c>
      <c r="E1080" s="230">
        <v>5.22</v>
      </c>
      <c r="F1080" s="204">
        <v>0</v>
      </c>
      <c r="G1080" s="204">
        <v>0</v>
      </c>
      <c r="H1080" s="205">
        <v>40544</v>
      </c>
    </row>
    <row r="1081" spans="2:8">
      <c r="B1081" s="368">
        <v>1.3349999999999999E-2</v>
      </c>
      <c r="C1081" s="369">
        <v>4</v>
      </c>
      <c r="D1081" s="369" t="s">
        <v>33</v>
      </c>
      <c r="E1081" s="370">
        <v>3.9</v>
      </c>
      <c r="F1081" s="371">
        <v>0</v>
      </c>
      <c r="G1081" s="371">
        <v>0</v>
      </c>
      <c r="H1081" s="372">
        <v>40544</v>
      </c>
    </row>
  </sheetData>
  <mergeCells count="2">
    <mergeCell ref="B3:P3"/>
    <mergeCell ref="L5:P5"/>
  </mergeCells>
  <hyperlinks>
    <hyperlink ref="L5" r:id="rId1" display="Click here."/>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A324"/>
  <sheetViews>
    <sheetView showGridLines="0" workbookViewId="0"/>
  </sheetViews>
  <sheetFormatPr defaultColWidth="9.140625" defaultRowHeight="15"/>
  <cols>
    <col min="1" max="1" width="2.5703125" style="5" customWidth="1"/>
    <col min="2" max="2" width="14.85546875" style="5" bestFit="1" customWidth="1"/>
    <col min="3" max="3" width="9.140625" style="5"/>
    <col min="4" max="4" width="9.28515625" style="5" bestFit="1" customWidth="1"/>
    <col min="5" max="6" width="9.140625" style="5"/>
    <col min="7" max="7" width="12" style="4" bestFit="1" customWidth="1"/>
    <col min="8" max="8" width="11.42578125" style="5" bestFit="1" customWidth="1"/>
    <col min="9" max="9" width="12" style="5" bestFit="1" customWidth="1"/>
    <col min="10" max="12" width="9.140625" style="5"/>
    <col min="13" max="13" width="8.5703125" style="5" customWidth="1"/>
    <col min="14" max="16" width="9.140625" style="4"/>
    <col min="17" max="24" width="9.140625" style="5"/>
    <col min="25" max="25" width="9.140625" style="5" customWidth="1"/>
    <col min="26" max="16384" width="9.140625" style="5"/>
  </cols>
  <sheetData>
    <row r="1" spans="1:16" ht="23.25">
      <c r="A1" s="7" t="s">
        <v>43</v>
      </c>
    </row>
    <row r="3" spans="1:16" s="169" customFormat="1">
      <c r="B3" s="168" t="s">
        <v>53</v>
      </c>
      <c r="G3" s="166"/>
      <c r="N3" s="166"/>
      <c r="O3" s="166"/>
      <c r="P3" s="166"/>
    </row>
    <row r="4" spans="1:16" s="170" customFormat="1">
      <c r="G4" s="172"/>
      <c r="N4" s="172"/>
      <c r="O4" s="172"/>
      <c r="P4" s="172"/>
    </row>
    <row r="5" spans="1:16" s="170" customFormat="1">
      <c r="G5" s="172"/>
      <c r="N5" s="172"/>
      <c r="O5" s="172"/>
      <c r="P5" s="172"/>
    </row>
    <row r="6" spans="1:16" s="170" customFormat="1">
      <c r="G6" s="172"/>
      <c r="N6" s="172"/>
      <c r="O6" s="172"/>
      <c r="P6" s="172"/>
    </row>
    <row r="7" spans="1:16" s="170" customFormat="1">
      <c r="G7" s="172"/>
      <c r="N7" s="172"/>
      <c r="O7" s="172"/>
      <c r="P7" s="172"/>
    </row>
    <row r="8" spans="1:16" s="170" customFormat="1">
      <c r="G8" s="172"/>
      <c r="N8" s="172"/>
      <c r="O8" s="172"/>
      <c r="P8" s="172"/>
    </row>
    <row r="9" spans="1:16" s="170" customFormat="1">
      <c r="G9" s="172"/>
      <c r="N9" s="172"/>
      <c r="O9" s="172"/>
      <c r="P9" s="172"/>
    </row>
    <row r="10" spans="1:16" s="170" customFormat="1">
      <c r="G10" s="172"/>
      <c r="N10" s="172"/>
      <c r="O10" s="172"/>
      <c r="P10" s="172"/>
    </row>
    <row r="11" spans="1:16" s="170" customFormat="1">
      <c r="G11" s="172"/>
      <c r="N11" s="172"/>
      <c r="O11" s="172"/>
      <c r="P11" s="172"/>
    </row>
    <row r="12" spans="1:16" s="170" customFormat="1">
      <c r="G12" s="172"/>
      <c r="N12" s="172"/>
      <c r="O12" s="172"/>
      <c r="P12" s="172"/>
    </row>
    <row r="13" spans="1:16" s="170" customFormat="1">
      <c r="G13" s="172"/>
      <c r="N13" s="172"/>
      <c r="O13" s="172"/>
      <c r="P13" s="172"/>
    </row>
    <row r="14" spans="1:16" s="170" customFormat="1">
      <c r="G14" s="172"/>
      <c r="N14" s="172"/>
      <c r="O14" s="172"/>
      <c r="P14" s="172"/>
    </row>
    <row r="15" spans="1:16" s="170" customFormat="1">
      <c r="G15" s="172"/>
      <c r="N15" s="172"/>
      <c r="O15" s="172"/>
      <c r="P15" s="172"/>
    </row>
    <row r="16" spans="1:16" s="170" customFormat="1">
      <c r="G16" s="172"/>
      <c r="N16" s="172"/>
      <c r="O16" s="172"/>
      <c r="P16" s="172"/>
    </row>
    <row r="17" spans="2:16" s="170" customFormat="1">
      <c r="G17" s="172"/>
      <c r="N17" s="172"/>
      <c r="O17" s="172"/>
      <c r="P17" s="172"/>
    </row>
    <row r="18" spans="2:16" s="170" customFormat="1">
      <c r="G18" s="172"/>
      <c r="N18" s="172"/>
      <c r="O18" s="172"/>
      <c r="P18" s="172"/>
    </row>
    <row r="19" spans="2:16" s="170" customFormat="1">
      <c r="G19" s="172"/>
      <c r="N19" s="172"/>
      <c r="O19" s="172"/>
      <c r="P19" s="172"/>
    </row>
    <row r="20" spans="2:16" s="170" customFormat="1">
      <c r="G20" s="172"/>
      <c r="N20" s="172"/>
      <c r="O20" s="172"/>
      <c r="P20" s="172"/>
    </row>
    <row r="21" spans="2:16" s="170" customFormat="1">
      <c r="G21" s="172"/>
      <c r="N21" s="172"/>
      <c r="O21" s="172"/>
      <c r="P21" s="172"/>
    </row>
    <row r="22" spans="2:16" s="170" customFormat="1">
      <c r="G22" s="172"/>
      <c r="N22" s="172"/>
      <c r="O22" s="172"/>
      <c r="P22" s="172"/>
    </row>
    <row r="23" spans="2:16" s="170" customFormat="1">
      <c r="G23" s="172"/>
      <c r="N23" s="172"/>
      <c r="O23" s="172"/>
      <c r="P23" s="172"/>
    </row>
    <row r="24" spans="2:16" s="170" customFormat="1">
      <c r="G24" s="172"/>
      <c r="N24" s="172"/>
      <c r="O24" s="172"/>
      <c r="P24" s="172"/>
    </row>
    <row r="25" spans="2:16" s="170" customFormat="1">
      <c r="G25" s="172"/>
      <c r="N25" s="172"/>
      <c r="O25" s="172"/>
      <c r="P25" s="172"/>
    </row>
    <row r="26" spans="2:16" s="182" customFormat="1">
      <c r="G26" s="172"/>
      <c r="N26" s="172"/>
      <c r="O26" s="172"/>
      <c r="P26" s="172"/>
    </row>
    <row r="27" spans="2:16" s="182" customFormat="1">
      <c r="G27" s="172"/>
      <c r="N27" s="172"/>
      <c r="O27" s="172"/>
      <c r="P27" s="172"/>
    </row>
    <row r="28" spans="2:16" s="169" customFormat="1">
      <c r="B28" s="168" t="s">
        <v>54</v>
      </c>
      <c r="G28" s="166"/>
      <c r="N28" s="166"/>
      <c r="O28" s="166"/>
      <c r="P28" s="166"/>
    </row>
    <row r="29" spans="2:16" s="170" customFormat="1">
      <c r="G29" s="172"/>
      <c r="N29" s="172"/>
      <c r="O29" s="172"/>
      <c r="P29" s="172"/>
    </row>
    <row r="30" spans="2:16" ht="30">
      <c r="B30" s="75" t="s">
        <v>16</v>
      </c>
      <c r="C30" s="75" t="s">
        <v>15</v>
      </c>
      <c r="D30" s="75" t="s">
        <v>14</v>
      </c>
      <c r="E30" s="75" t="s">
        <v>13</v>
      </c>
      <c r="F30" s="75" t="s">
        <v>12</v>
      </c>
      <c r="G30" s="143" t="s">
        <v>11</v>
      </c>
      <c r="H30" s="154" t="s">
        <v>10</v>
      </c>
      <c r="I30" s="154" t="s">
        <v>9</v>
      </c>
      <c r="J30" s="184" t="s">
        <v>19</v>
      </c>
      <c r="K30" s="185" t="s">
        <v>21</v>
      </c>
      <c r="L30" s="185" t="s">
        <v>22</v>
      </c>
      <c r="M30" s="185" t="s">
        <v>23</v>
      </c>
      <c r="O30" s="413" t="s">
        <v>55</v>
      </c>
      <c r="P30" s="414"/>
    </row>
    <row r="31" spans="2:16">
      <c r="B31" s="113">
        <v>1.46</v>
      </c>
      <c r="C31" s="134">
        <v>7.917116633662305E-3</v>
      </c>
      <c r="D31" s="144">
        <v>3</v>
      </c>
      <c r="E31" s="144">
        <f t="shared" ref="E31:E94" si="0">IF(D31=1,1,0)</f>
        <v>0</v>
      </c>
      <c r="F31" s="144">
        <f t="shared" ref="F31:F94" si="1">IF(D31=3,1,0)</f>
        <v>1</v>
      </c>
      <c r="G31" s="110">
        <f t="shared" ref="G31:G62" si="2">(Beta1)+
(Beta2*((1-EXP(-B31/Lambda1))/(B31/Lambda1)))+
(Beta3*((((1-EXP(-B31/Lambda1))/(B31/Lambda1)))-
(EXP(-B31/Lambda1))))+
(Beta4*((((1-EXP(-B31/Lambda2))/(B31/Lambda2)))-
(EXP(-B31/Lambda2))))</f>
        <v>8.8806518796625943E-3</v>
      </c>
      <c r="H31" s="108">
        <f t="shared" ref="H31:H62" si="3">(Beta1)+
(Beta2*((1-EXP(-B31/Lambda1))/(B31/Lambda1)))+
(Beta3*((((1-EXP(-B31/Lambda1))/(B31/Lambda1)))-
(EXP(-B31/Lambda1))))+
(Beta4*((((1-EXP(-B31/Lambda2))/(B31/Lambda2)))-
(EXP(-B31/Lambda2))))+(E31*Beta5)+(F31*Beta6)</f>
        <v>5.2465520664725001E-3</v>
      </c>
      <c r="I31" s="136">
        <f>IF(C31&gt;0,POWER(C31-H31,2),"")</f>
        <v>7.1319151075296702E-6</v>
      </c>
      <c r="J31" s="136" t="str">
        <f t="shared" ref="J31:J94" si="4">IF(D31=3,"yellow",IF(D31=2,"blue",IF(D31=1,"white")))</f>
        <v>yellow</v>
      </c>
      <c r="K31" s="108">
        <f t="shared" ref="K31:K94" si="5">IF($J31="yellow", $C31,NA())</f>
        <v>7.917116633662305E-3</v>
      </c>
      <c r="L31" s="108" t="e">
        <f t="shared" ref="L31:L94" si="6">IF($J31="blue", $C31,NA())</f>
        <v>#N/A</v>
      </c>
      <c r="M31" s="108" t="e">
        <f t="shared" ref="M31:M94" si="7">IF($J31="white", $C31,NA())</f>
        <v>#N/A</v>
      </c>
      <c r="O31" s="24" t="s">
        <v>7</v>
      </c>
      <c r="P31" s="136">
        <v>-13.578413707465325</v>
      </c>
    </row>
    <row r="32" spans="2:16">
      <c r="B32" s="74">
        <v>1.53</v>
      </c>
      <c r="C32" s="134">
        <v>9.8499999999999994E-3</v>
      </c>
      <c r="D32" s="144">
        <v>2</v>
      </c>
      <c r="E32" s="144">
        <f t="shared" si="0"/>
        <v>0</v>
      </c>
      <c r="F32" s="144">
        <f t="shared" si="1"/>
        <v>0</v>
      </c>
      <c r="G32" s="110">
        <f t="shared" si="2"/>
        <v>9.3558600644202752E-3</v>
      </c>
      <c r="H32" s="108">
        <f t="shared" si="3"/>
        <v>9.3558600644202752E-3</v>
      </c>
      <c r="I32" s="136">
        <f>IF(C32&gt;0,POWER(C32-H32,2),"")</f>
        <v>2.4417427593473394E-7</v>
      </c>
      <c r="J32" s="136" t="str">
        <f t="shared" si="4"/>
        <v>blue</v>
      </c>
      <c r="K32" s="108" t="e">
        <f t="shared" si="5"/>
        <v>#N/A</v>
      </c>
      <c r="L32" s="108">
        <f t="shared" si="6"/>
        <v>9.8499999999999994E-3</v>
      </c>
      <c r="M32" s="108" t="e">
        <f t="shared" si="7"/>
        <v>#N/A</v>
      </c>
      <c r="O32" s="63" t="s">
        <v>6</v>
      </c>
      <c r="P32" s="136">
        <v>13.560342438828513</v>
      </c>
    </row>
    <row r="33" spans="2:16">
      <c r="B33" s="29">
        <v>1.5342465753424657</v>
      </c>
      <c r="C33" s="134">
        <v>1.2166702657678059E-2</v>
      </c>
      <c r="D33" s="144">
        <v>1</v>
      </c>
      <c r="E33" s="144">
        <f t="shared" si="0"/>
        <v>1</v>
      </c>
      <c r="F33" s="144">
        <f t="shared" si="1"/>
        <v>0</v>
      </c>
      <c r="G33" s="110">
        <f t="shared" si="2"/>
        <v>9.3833793151875521E-3</v>
      </c>
      <c r="H33" s="108">
        <f t="shared" si="3"/>
        <v>9.7663869266750546E-3</v>
      </c>
      <c r="I33" s="136">
        <f t="shared" ref="I33:I96" si="8">IF(C33&gt;0,POWER(C33-H33,2),"")</f>
        <v>5.7615156085004894E-6</v>
      </c>
      <c r="J33" s="136" t="str">
        <f t="shared" si="4"/>
        <v>white</v>
      </c>
      <c r="K33" s="108" t="e">
        <f t="shared" si="5"/>
        <v>#N/A</v>
      </c>
      <c r="L33" s="108" t="e">
        <f t="shared" si="6"/>
        <v>#N/A</v>
      </c>
      <c r="M33" s="108">
        <f t="shared" si="7"/>
        <v>1.2166702657678059E-2</v>
      </c>
      <c r="O33" s="63" t="s">
        <v>5</v>
      </c>
      <c r="P33" s="136">
        <v>-9.2009446504210466</v>
      </c>
    </row>
    <row r="34" spans="2:16">
      <c r="B34" s="163">
        <v>1.5397260273972602</v>
      </c>
      <c r="C34" s="134">
        <v>9.8415299341984147E-3</v>
      </c>
      <c r="D34" s="144">
        <v>2</v>
      </c>
      <c r="E34" s="144">
        <f t="shared" si="0"/>
        <v>0</v>
      </c>
      <c r="F34" s="144">
        <f t="shared" si="1"/>
        <v>0</v>
      </c>
      <c r="G34" s="110">
        <f t="shared" si="2"/>
        <v>9.4186731052013032E-3</v>
      </c>
      <c r="H34" s="108">
        <f t="shared" si="3"/>
        <v>9.4186731052013032E-3</v>
      </c>
      <c r="I34" s="136">
        <f t="shared" si="8"/>
        <v>1.788078978294924E-7</v>
      </c>
      <c r="J34" s="136" t="str">
        <f t="shared" si="4"/>
        <v>blue</v>
      </c>
      <c r="K34" s="108" t="e">
        <f t="shared" si="5"/>
        <v>#N/A</v>
      </c>
      <c r="L34" s="108">
        <f t="shared" si="6"/>
        <v>9.8415299341984147E-3</v>
      </c>
      <c r="M34" s="108" t="e">
        <f t="shared" si="7"/>
        <v>#N/A</v>
      </c>
      <c r="O34" s="63" t="s">
        <v>4</v>
      </c>
      <c r="P34" s="136">
        <v>7.8531145127998123E-2</v>
      </c>
    </row>
    <row r="35" spans="2:16">
      <c r="B35" s="140">
        <v>1.5452054794520549</v>
      </c>
      <c r="C35" s="134">
        <v>1.0120836168502017E-2</v>
      </c>
      <c r="D35" s="144">
        <v>2</v>
      </c>
      <c r="E35" s="144">
        <f t="shared" si="0"/>
        <v>0</v>
      </c>
      <c r="F35" s="144">
        <f t="shared" si="1"/>
        <v>0</v>
      </c>
      <c r="G35" s="110">
        <f t="shared" si="2"/>
        <v>9.4537260802692487E-3</v>
      </c>
      <c r="H35" s="108">
        <f t="shared" si="3"/>
        <v>9.4537260802692487E-3</v>
      </c>
      <c r="I35" s="136">
        <f t="shared" si="8"/>
        <v>4.4503586982193231E-7</v>
      </c>
      <c r="J35" s="136" t="str">
        <f t="shared" si="4"/>
        <v>blue</v>
      </c>
      <c r="K35" s="108" t="e">
        <f t="shared" si="5"/>
        <v>#N/A</v>
      </c>
      <c r="L35" s="108">
        <f t="shared" si="6"/>
        <v>1.0120836168502017E-2</v>
      </c>
      <c r="M35" s="108" t="e">
        <f t="shared" si="7"/>
        <v>#N/A</v>
      </c>
      <c r="O35" s="63" t="s">
        <v>3</v>
      </c>
      <c r="P35" s="136">
        <v>3.830076114875032E-4</v>
      </c>
    </row>
    <row r="36" spans="2:16">
      <c r="B36" s="162">
        <v>1.6080000000000001</v>
      </c>
      <c r="C36" s="134">
        <v>7.4900000000000001E-3</v>
      </c>
      <c r="D36" s="144">
        <v>3</v>
      </c>
      <c r="E36" s="144">
        <f t="shared" si="0"/>
        <v>0</v>
      </c>
      <c r="F36" s="144">
        <f t="shared" si="1"/>
        <v>1</v>
      </c>
      <c r="G36" s="110">
        <f t="shared" si="2"/>
        <v>9.8386985490934477E-3</v>
      </c>
      <c r="H36" s="108">
        <f t="shared" si="3"/>
        <v>6.2045987359033534E-3</v>
      </c>
      <c r="I36" s="136">
        <f t="shared" si="8"/>
        <v>1.6522564097412574E-6</v>
      </c>
      <c r="J36" s="136" t="str">
        <f t="shared" si="4"/>
        <v>yellow</v>
      </c>
      <c r="K36" s="108">
        <f t="shared" si="5"/>
        <v>7.4900000000000001E-3</v>
      </c>
      <c r="L36" s="108" t="e">
        <f t="shared" si="6"/>
        <v>#N/A</v>
      </c>
      <c r="M36" s="108" t="e">
        <f t="shared" si="7"/>
        <v>#N/A</v>
      </c>
      <c r="O36" s="63" t="s">
        <v>2</v>
      </c>
      <c r="P36" s="136">
        <v>-3.6340998131900943E-3</v>
      </c>
    </row>
    <row r="37" spans="2:16">
      <c r="B37" s="156">
        <v>1.6164383561643836</v>
      </c>
      <c r="C37" s="134">
        <v>1.199593510654309E-2</v>
      </c>
      <c r="D37" s="144">
        <v>1</v>
      </c>
      <c r="E37" s="144">
        <f t="shared" si="0"/>
        <v>1</v>
      </c>
      <c r="F37" s="144">
        <f t="shared" si="1"/>
        <v>0</v>
      </c>
      <c r="G37" s="110">
        <f t="shared" si="2"/>
        <v>9.8881506164702516E-3</v>
      </c>
      <c r="H37" s="108">
        <f t="shared" si="3"/>
        <v>1.0271158227957754E-2</v>
      </c>
      <c r="I37" s="136">
        <f t="shared" si="8"/>
        <v>2.974855280902573E-6</v>
      </c>
      <c r="J37" s="136" t="str">
        <f t="shared" si="4"/>
        <v>white</v>
      </c>
      <c r="K37" s="108" t="e">
        <f t="shared" si="5"/>
        <v>#N/A</v>
      </c>
      <c r="L37" s="108" t="e">
        <f t="shared" si="6"/>
        <v>#N/A</v>
      </c>
      <c r="M37" s="108">
        <f t="shared" si="7"/>
        <v>1.199593510654309E-2</v>
      </c>
      <c r="O37" s="16" t="s">
        <v>1</v>
      </c>
      <c r="P37" s="136">
        <v>-3611.2379255129358</v>
      </c>
    </row>
    <row r="38" spans="2:16">
      <c r="B38" s="148">
        <v>1.6191780821917807</v>
      </c>
      <c r="C38" s="134">
        <v>9.9289593163157368E-3</v>
      </c>
      <c r="D38" s="144">
        <v>2</v>
      </c>
      <c r="E38" s="144">
        <f t="shared" si="0"/>
        <v>0</v>
      </c>
      <c r="F38" s="144">
        <f t="shared" si="1"/>
        <v>0</v>
      </c>
      <c r="G38" s="110">
        <f t="shared" si="2"/>
        <v>9.9040934413244207E-3</v>
      </c>
      <c r="H38" s="108">
        <f t="shared" si="3"/>
        <v>9.9040934413244207E-3</v>
      </c>
      <c r="I38" s="136">
        <f t="shared" si="8"/>
        <v>6.1831173908376265E-10</v>
      </c>
      <c r="J38" s="136" t="str">
        <f t="shared" si="4"/>
        <v>blue</v>
      </c>
      <c r="K38" s="108" t="e">
        <f t="shared" si="5"/>
        <v>#N/A</v>
      </c>
      <c r="L38" s="108">
        <f t="shared" si="6"/>
        <v>9.9289593163157368E-3</v>
      </c>
      <c r="M38" s="108" t="e">
        <f t="shared" si="7"/>
        <v>#N/A</v>
      </c>
      <c r="O38" s="101" t="s">
        <v>0</v>
      </c>
      <c r="P38" s="151">
        <v>1.1631124079945256</v>
      </c>
    </row>
    <row r="39" spans="2:16">
      <c r="B39" s="74">
        <v>1.627</v>
      </c>
      <c r="C39" s="134">
        <v>7.1500000000000001E-3</v>
      </c>
      <c r="D39" s="144">
        <v>3</v>
      </c>
      <c r="E39" s="144">
        <f t="shared" si="0"/>
        <v>0</v>
      </c>
      <c r="F39" s="144">
        <f t="shared" si="1"/>
        <v>1</v>
      </c>
      <c r="G39" s="110">
        <f t="shared" si="2"/>
        <v>9.9493074216519262E-3</v>
      </c>
      <c r="H39" s="108">
        <f t="shared" si="3"/>
        <v>6.3152076084618319E-3</v>
      </c>
      <c r="I39" s="136">
        <f t="shared" si="8"/>
        <v>6.9687833697001433E-7</v>
      </c>
      <c r="J39" s="136" t="str">
        <f t="shared" si="4"/>
        <v>yellow</v>
      </c>
      <c r="K39" s="108">
        <f t="shared" si="5"/>
        <v>7.1500000000000001E-3</v>
      </c>
      <c r="L39" s="108" t="e">
        <f t="shared" si="6"/>
        <v>#N/A</v>
      </c>
      <c r="M39" s="108" t="e">
        <f t="shared" si="7"/>
        <v>#N/A</v>
      </c>
    </row>
    <row r="40" spans="2:16">
      <c r="B40" s="111">
        <v>1.7068493150684931</v>
      </c>
      <c r="C40" s="134">
        <v>1.0726762802245436E-2</v>
      </c>
      <c r="D40" s="144">
        <v>2</v>
      </c>
      <c r="E40" s="144">
        <f t="shared" si="0"/>
        <v>0</v>
      </c>
      <c r="F40" s="144">
        <f t="shared" si="1"/>
        <v>0</v>
      </c>
      <c r="G40" s="110">
        <f t="shared" si="2"/>
        <v>1.0386057334907351E-2</v>
      </c>
      <c r="H40" s="108">
        <f t="shared" si="3"/>
        <v>1.0386057334907351E-2</v>
      </c>
      <c r="I40" s="136">
        <f t="shared" si="8"/>
        <v>1.1608021547406296E-7</v>
      </c>
      <c r="J40" s="136" t="str">
        <f t="shared" si="4"/>
        <v>blue</v>
      </c>
      <c r="K40" s="108" t="e">
        <f t="shared" si="5"/>
        <v>#N/A</v>
      </c>
      <c r="L40" s="108">
        <f t="shared" si="6"/>
        <v>1.0726762802245436E-2</v>
      </c>
      <c r="M40" s="108" t="e">
        <f t="shared" si="7"/>
        <v>#N/A</v>
      </c>
    </row>
    <row r="41" spans="2:16">
      <c r="B41" s="113">
        <v>1.7096</v>
      </c>
      <c r="C41" s="134">
        <v>9.3799999999999994E-3</v>
      </c>
      <c r="D41" s="144">
        <v>2</v>
      </c>
      <c r="E41" s="144">
        <f t="shared" si="0"/>
        <v>0</v>
      </c>
      <c r="F41" s="144">
        <f t="shared" si="1"/>
        <v>0</v>
      </c>
      <c r="G41" s="110">
        <f t="shared" si="2"/>
        <v>1.0400324193029459E-2</v>
      </c>
      <c r="H41" s="108">
        <f t="shared" si="3"/>
        <v>1.0400324193029459E-2</v>
      </c>
      <c r="I41" s="136">
        <f t="shared" si="8"/>
        <v>1.0410614588812188E-6</v>
      </c>
      <c r="J41" s="136" t="str">
        <f t="shared" si="4"/>
        <v>blue</v>
      </c>
      <c r="K41" s="108" t="e">
        <f t="shared" si="5"/>
        <v>#N/A</v>
      </c>
      <c r="L41" s="108">
        <f t="shared" si="6"/>
        <v>9.3799999999999994E-3</v>
      </c>
      <c r="M41" s="108" t="e">
        <f t="shared" si="7"/>
        <v>#N/A</v>
      </c>
    </row>
    <row r="42" spans="2:16">
      <c r="B42" s="109">
        <v>1.712</v>
      </c>
      <c r="C42" s="134">
        <v>6.9953363096154283E-3</v>
      </c>
      <c r="D42" s="144">
        <v>3</v>
      </c>
      <c r="E42" s="144">
        <f t="shared" si="0"/>
        <v>0</v>
      </c>
      <c r="F42" s="144">
        <f t="shared" si="1"/>
        <v>1</v>
      </c>
      <c r="G42" s="110">
        <f t="shared" si="2"/>
        <v>1.0412731155449703E-2</v>
      </c>
      <c r="H42" s="108">
        <f t="shared" si="3"/>
        <v>6.7786313422596089E-3</v>
      </c>
      <c r="I42" s="136">
        <f t="shared" si="8"/>
        <v>4.696104287668677E-8</v>
      </c>
      <c r="J42" s="136" t="str">
        <f t="shared" si="4"/>
        <v>yellow</v>
      </c>
      <c r="K42" s="108">
        <f t="shared" si="5"/>
        <v>6.9953363096154283E-3</v>
      </c>
      <c r="L42" s="108" t="e">
        <f t="shared" si="6"/>
        <v>#N/A</v>
      </c>
      <c r="M42" s="108" t="e">
        <f t="shared" si="7"/>
        <v>#N/A</v>
      </c>
    </row>
    <row r="43" spans="2:16">
      <c r="B43" s="129">
        <v>1.7808219178082192</v>
      </c>
      <c r="C43" s="134">
        <v>1.0308505798047693E-2</v>
      </c>
      <c r="D43" s="144">
        <v>2</v>
      </c>
      <c r="E43" s="144">
        <f t="shared" si="0"/>
        <v>0</v>
      </c>
      <c r="F43" s="144">
        <f t="shared" si="1"/>
        <v>0</v>
      </c>
      <c r="G43" s="110">
        <f t="shared" si="2"/>
        <v>1.0752693397048266E-2</v>
      </c>
      <c r="H43" s="108">
        <f t="shared" si="3"/>
        <v>1.0752693397048266E-2</v>
      </c>
      <c r="I43" s="136">
        <f t="shared" si="8"/>
        <v>1.973026231058943E-7</v>
      </c>
      <c r="J43" s="136" t="str">
        <f t="shared" si="4"/>
        <v>blue</v>
      </c>
      <c r="K43" s="108" t="e">
        <f t="shared" si="5"/>
        <v>#N/A</v>
      </c>
      <c r="L43" s="108">
        <f t="shared" si="6"/>
        <v>1.0308505798047693E-2</v>
      </c>
      <c r="M43" s="108" t="e">
        <f t="shared" si="7"/>
        <v>#N/A</v>
      </c>
    </row>
    <row r="44" spans="2:16">
      <c r="B44" s="113">
        <v>1.786</v>
      </c>
      <c r="C44" s="134">
        <v>1.1810000000000001E-2</v>
      </c>
      <c r="D44" s="144">
        <v>1</v>
      </c>
      <c r="E44" s="144">
        <f t="shared" si="0"/>
        <v>1</v>
      </c>
      <c r="F44" s="144">
        <f t="shared" si="1"/>
        <v>0</v>
      </c>
      <c r="G44" s="110">
        <f t="shared" si="2"/>
        <v>1.0777070582829017E-2</v>
      </c>
      <c r="H44" s="108">
        <f t="shared" si="3"/>
        <v>1.116007819431652E-2</v>
      </c>
      <c r="I44" s="136">
        <f t="shared" si="8"/>
        <v>4.2239835350287672E-7</v>
      </c>
      <c r="J44" s="136" t="str">
        <f t="shared" si="4"/>
        <v>white</v>
      </c>
      <c r="K44" s="108" t="e">
        <f t="shared" si="5"/>
        <v>#N/A</v>
      </c>
      <c r="L44" s="108" t="e">
        <f t="shared" si="6"/>
        <v>#N/A</v>
      </c>
      <c r="M44" s="108">
        <f t="shared" si="7"/>
        <v>1.1810000000000001E-2</v>
      </c>
    </row>
    <row r="45" spans="2:16">
      <c r="B45" s="74">
        <v>1.7917808219178082</v>
      </c>
      <c r="C45" s="134">
        <v>1.0248964762012454E-2</v>
      </c>
      <c r="D45" s="144">
        <v>2</v>
      </c>
      <c r="E45" s="144">
        <f t="shared" si="0"/>
        <v>0</v>
      </c>
      <c r="F45" s="144">
        <f t="shared" si="1"/>
        <v>0</v>
      </c>
      <c r="G45" s="110">
        <f t="shared" si="2"/>
        <v>1.0804092705846462E-2</v>
      </c>
      <c r="H45" s="108">
        <f t="shared" si="3"/>
        <v>1.0804092705846462E-2</v>
      </c>
      <c r="I45" s="136">
        <f t="shared" si="8"/>
        <v>3.081670340253738E-7</v>
      </c>
      <c r="J45" s="136" t="str">
        <f t="shared" si="4"/>
        <v>blue</v>
      </c>
      <c r="K45" s="108" t="e">
        <f t="shared" si="5"/>
        <v>#N/A</v>
      </c>
      <c r="L45" s="108">
        <f t="shared" si="6"/>
        <v>1.0248964762012454E-2</v>
      </c>
      <c r="M45" s="108" t="e">
        <f t="shared" si="7"/>
        <v>#N/A</v>
      </c>
    </row>
    <row r="46" spans="2:16">
      <c r="B46" s="153">
        <v>1.7945205479452055</v>
      </c>
      <c r="C46" s="134">
        <v>7.2904946409151662E-3</v>
      </c>
      <c r="D46" s="144">
        <v>3</v>
      </c>
      <c r="E46" s="144">
        <f t="shared" si="0"/>
        <v>0</v>
      </c>
      <c r="F46" s="144">
        <f t="shared" si="1"/>
        <v>1</v>
      </c>
      <c r="G46" s="110">
        <f t="shared" si="2"/>
        <v>1.0816828791468888E-2</v>
      </c>
      <c r="H46" s="108">
        <f t="shared" si="3"/>
        <v>7.1827289782787932E-3</v>
      </c>
      <c r="I46" s="136">
        <f t="shared" si="8"/>
        <v>1.1613438043456554E-8</v>
      </c>
      <c r="J46" s="136" t="str">
        <f t="shared" si="4"/>
        <v>yellow</v>
      </c>
      <c r="K46" s="108">
        <f t="shared" si="5"/>
        <v>7.2904946409151662E-3</v>
      </c>
      <c r="L46" s="108" t="e">
        <f t="shared" si="6"/>
        <v>#N/A</v>
      </c>
      <c r="M46" s="108" t="e">
        <f t="shared" si="7"/>
        <v>#N/A</v>
      </c>
    </row>
    <row r="47" spans="2:16">
      <c r="B47" s="116">
        <v>1.8739726027397261</v>
      </c>
      <c r="C47" s="134">
        <v>7.4943236619413765E-3</v>
      </c>
      <c r="D47" s="144">
        <v>3</v>
      </c>
      <c r="E47" s="144">
        <f t="shared" si="0"/>
        <v>0</v>
      </c>
      <c r="F47" s="144">
        <f t="shared" si="1"/>
        <v>1</v>
      </c>
      <c r="G47" s="110">
        <f t="shared" si="2"/>
        <v>1.1167074496214364E-2</v>
      </c>
      <c r="H47" s="108">
        <f t="shared" si="3"/>
        <v>7.5329746830242695E-3</v>
      </c>
      <c r="I47" s="136">
        <f t="shared" si="8"/>
        <v>1.4939014307502418E-9</v>
      </c>
      <c r="J47" s="136" t="str">
        <f t="shared" si="4"/>
        <v>yellow</v>
      </c>
      <c r="K47" s="108">
        <f t="shared" si="5"/>
        <v>7.4943236619413765E-3</v>
      </c>
      <c r="L47" s="108" t="e">
        <f t="shared" si="6"/>
        <v>#N/A</v>
      </c>
      <c r="M47" s="108" t="e">
        <f t="shared" si="7"/>
        <v>#N/A</v>
      </c>
    </row>
    <row r="48" spans="2:16">
      <c r="B48" s="73">
        <v>1.8794520547945206</v>
      </c>
      <c r="C48" s="134">
        <v>6.6802787327338341E-3</v>
      </c>
      <c r="D48" s="144">
        <v>3</v>
      </c>
      <c r="E48" s="144">
        <f t="shared" si="0"/>
        <v>0</v>
      </c>
      <c r="F48" s="144">
        <f t="shared" si="1"/>
        <v>1</v>
      </c>
      <c r="G48" s="110">
        <f t="shared" si="2"/>
        <v>1.1189913339774078E-2</v>
      </c>
      <c r="H48" s="108">
        <f t="shared" si="3"/>
        <v>7.5558135265839836E-3</v>
      </c>
      <c r="I48" s="136">
        <f t="shared" si="8"/>
        <v>7.6656117524222387E-7</v>
      </c>
      <c r="J48" s="136" t="str">
        <f t="shared" si="4"/>
        <v>yellow</v>
      </c>
      <c r="K48" s="108">
        <f t="shared" si="5"/>
        <v>6.6802787327338341E-3</v>
      </c>
      <c r="L48" s="108" t="e">
        <f t="shared" si="6"/>
        <v>#N/A</v>
      </c>
      <c r="M48" s="108" t="e">
        <f t="shared" si="7"/>
        <v>#N/A</v>
      </c>
    </row>
    <row r="49" spans="2:13">
      <c r="B49" s="109">
        <v>1.9589041095890412</v>
      </c>
      <c r="C49" s="134">
        <v>1.0298838893247095E-2</v>
      </c>
      <c r="D49" s="144">
        <v>2</v>
      </c>
      <c r="E49" s="144">
        <f t="shared" si="0"/>
        <v>0</v>
      </c>
      <c r="F49" s="144">
        <f t="shared" si="1"/>
        <v>0</v>
      </c>
      <c r="G49" s="110">
        <f t="shared" si="2"/>
        <v>1.150317325321799E-2</v>
      </c>
      <c r="H49" s="108">
        <f t="shared" si="3"/>
        <v>1.150317325321799E-2</v>
      </c>
      <c r="I49" s="136">
        <f t="shared" si="8"/>
        <v>1.4504212506065045E-6</v>
      </c>
      <c r="J49" s="136" t="str">
        <f t="shared" si="4"/>
        <v>blue</v>
      </c>
      <c r="K49" s="108" t="e">
        <f t="shared" si="5"/>
        <v>#N/A</v>
      </c>
      <c r="L49" s="108">
        <f t="shared" si="6"/>
        <v>1.0298838893247095E-2</v>
      </c>
      <c r="M49" s="108" t="e">
        <f t="shared" si="7"/>
        <v>#N/A</v>
      </c>
    </row>
    <row r="50" spans="2:13">
      <c r="B50" s="74">
        <v>2.0350000000000001</v>
      </c>
      <c r="C50" s="134">
        <v>1.2809999999999998E-2</v>
      </c>
      <c r="D50" s="144">
        <v>1</v>
      </c>
      <c r="E50" s="144">
        <f t="shared" si="0"/>
        <v>1</v>
      </c>
      <c r="F50" s="144">
        <f t="shared" si="1"/>
        <v>0</v>
      </c>
      <c r="G50" s="110">
        <f t="shared" si="2"/>
        <v>1.1773706887887826E-2</v>
      </c>
      <c r="H50" s="108">
        <f t="shared" si="3"/>
        <v>1.2156714499375328E-2</v>
      </c>
      <c r="I50" s="136">
        <f t="shared" si="8"/>
        <v>4.2678194532642593E-7</v>
      </c>
      <c r="J50" s="136" t="str">
        <f t="shared" si="4"/>
        <v>white</v>
      </c>
      <c r="K50" s="108" t="e">
        <f t="shared" si="5"/>
        <v>#N/A</v>
      </c>
      <c r="L50" s="108" t="e">
        <f t="shared" si="6"/>
        <v>#N/A</v>
      </c>
      <c r="M50" s="108">
        <f t="shared" si="7"/>
        <v>1.2809999999999998E-2</v>
      </c>
    </row>
    <row r="51" spans="2:13">
      <c r="B51" s="162">
        <v>2.043835616438356</v>
      </c>
      <c r="C51" s="134">
        <v>1.0475979182712536E-2</v>
      </c>
      <c r="D51" s="144">
        <v>2</v>
      </c>
      <c r="E51" s="144">
        <f t="shared" si="0"/>
        <v>0</v>
      </c>
      <c r="F51" s="144">
        <f t="shared" si="1"/>
        <v>0</v>
      </c>
      <c r="G51" s="110">
        <f t="shared" si="2"/>
        <v>1.1803367690988055E-2</v>
      </c>
      <c r="H51" s="108">
        <f t="shared" si="3"/>
        <v>1.1803367690988055E-2</v>
      </c>
      <c r="I51" s="136">
        <f t="shared" si="8"/>
        <v>1.7619602519019088E-6</v>
      </c>
      <c r="J51" s="136" t="str">
        <f t="shared" si="4"/>
        <v>blue</v>
      </c>
      <c r="K51" s="108" t="e">
        <f t="shared" si="5"/>
        <v>#N/A</v>
      </c>
      <c r="L51" s="108">
        <f t="shared" si="6"/>
        <v>1.0475979182712536E-2</v>
      </c>
      <c r="M51" s="108" t="e">
        <f t="shared" si="7"/>
        <v>#N/A</v>
      </c>
    </row>
    <row r="52" spans="2:13">
      <c r="B52" s="29">
        <v>2.0465753424657533</v>
      </c>
      <c r="C52" s="134">
        <v>7.5399999999999998E-3</v>
      </c>
      <c r="D52" s="144">
        <v>3</v>
      </c>
      <c r="E52" s="144">
        <f t="shared" si="0"/>
        <v>0</v>
      </c>
      <c r="F52" s="144">
        <f t="shared" si="1"/>
        <v>1</v>
      </c>
      <c r="G52" s="110">
        <f t="shared" si="2"/>
        <v>1.1812493392027751E-2</v>
      </c>
      <c r="H52" s="108">
        <f t="shared" si="3"/>
        <v>8.1783935788376574E-3</v>
      </c>
      <c r="I52" s="136">
        <f t="shared" si="8"/>
        <v>4.0754636150115255E-7</v>
      </c>
      <c r="J52" s="136" t="str">
        <f t="shared" si="4"/>
        <v>yellow</v>
      </c>
      <c r="K52" s="108">
        <f t="shared" si="5"/>
        <v>7.5399999999999998E-3</v>
      </c>
      <c r="L52" s="108" t="e">
        <f t="shared" si="6"/>
        <v>#N/A</v>
      </c>
      <c r="M52" s="108" t="e">
        <f t="shared" si="7"/>
        <v>#N/A</v>
      </c>
    </row>
    <row r="53" spans="2:13">
      <c r="B53" s="28">
        <v>2.1205479452054794</v>
      </c>
      <c r="C53" s="134">
        <v>1.3036491619919021E-2</v>
      </c>
      <c r="D53" s="144">
        <v>1</v>
      </c>
      <c r="E53" s="144">
        <f t="shared" si="0"/>
        <v>1</v>
      </c>
      <c r="F53" s="144">
        <f t="shared" si="1"/>
        <v>0</v>
      </c>
      <c r="G53" s="110">
        <f t="shared" si="2"/>
        <v>1.2046533117797784E-2</v>
      </c>
      <c r="H53" s="108">
        <f t="shared" si="3"/>
        <v>1.2429540729285286E-2</v>
      </c>
      <c r="I53" s="136">
        <f t="shared" si="8"/>
        <v>3.6838938364108458E-7</v>
      </c>
      <c r="J53" s="136" t="str">
        <f t="shared" si="4"/>
        <v>white</v>
      </c>
      <c r="K53" s="108" t="e">
        <f t="shared" si="5"/>
        <v>#N/A</v>
      </c>
      <c r="L53" s="108" t="e">
        <f t="shared" si="6"/>
        <v>#N/A</v>
      </c>
      <c r="M53" s="108">
        <f t="shared" si="7"/>
        <v>1.3036491619919021E-2</v>
      </c>
    </row>
    <row r="54" spans="2:13">
      <c r="B54" s="132">
        <v>2.128767123287671</v>
      </c>
      <c r="C54" s="134">
        <v>7.6041150877380103E-3</v>
      </c>
      <c r="D54" s="144">
        <v>3</v>
      </c>
      <c r="E54" s="144">
        <f t="shared" si="0"/>
        <v>0</v>
      </c>
      <c r="F54" s="144">
        <f t="shared" si="1"/>
        <v>1</v>
      </c>
      <c r="G54" s="110">
        <f t="shared" si="2"/>
        <v>1.2071116460787996E-2</v>
      </c>
      <c r="H54" s="108">
        <f t="shared" si="3"/>
        <v>8.437016647597901E-3</v>
      </c>
      <c r="I54" s="136">
        <f t="shared" si="8"/>
        <v>6.9372500841703911E-7</v>
      </c>
      <c r="J54" s="136" t="str">
        <f t="shared" si="4"/>
        <v>yellow</v>
      </c>
      <c r="K54" s="108">
        <f t="shared" si="5"/>
        <v>7.6041150877380103E-3</v>
      </c>
      <c r="L54" s="108" t="e">
        <f t="shared" si="6"/>
        <v>#N/A</v>
      </c>
      <c r="M54" s="108" t="e">
        <f t="shared" si="7"/>
        <v>#N/A</v>
      </c>
    </row>
    <row r="55" spans="2:13">
      <c r="B55" s="149">
        <v>2.2054794520547945</v>
      </c>
      <c r="C55" s="134">
        <v>1.0607827555959699E-2</v>
      </c>
      <c r="D55" s="144">
        <v>2</v>
      </c>
      <c r="E55" s="144">
        <f t="shared" si="0"/>
        <v>0</v>
      </c>
      <c r="F55" s="144">
        <f t="shared" si="1"/>
        <v>0</v>
      </c>
      <c r="G55" s="110">
        <f t="shared" si="2"/>
        <v>1.2287716680989189E-2</v>
      </c>
      <c r="H55" s="108">
        <f t="shared" si="3"/>
        <v>1.2287716680989189E-2</v>
      </c>
      <c r="I55" s="136">
        <f t="shared" si="8"/>
        <v>2.8220274723923477E-6</v>
      </c>
      <c r="J55" s="136" t="str">
        <f t="shared" si="4"/>
        <v>blue</v>
      </c>
      <c r="K55" s="108" t="e">
        <f t="shared" si="5"/>
        <v>#N/A</v>
      </c>
      <c r="L55" s="108">
        <f t="shared" si="6"/>
        <v>1.0607827555959699E-2</v>
      </c>
      <c r="M55" s="108" t="e">
        <f t="shared" si="7"/>
        <v>#N/A</v>
      </c>
    </row>
    <row r="56" spans="2:13">
      <c r="B56" s="123">
        <v>2.2821917808219179</v>
      </c>
      <c r="C56" s="134">
        <v>1.3543419536659282E-2</v>
      </c>
      <c r="D56" s="144">
        <v>1</v>
      </c>
      <c r="E56" s="144">
        <f t="shared" si="0"/>
        <v>1</v>
      </c>
      <c r="F56" s="144">
        <f t="shared" si="1"/>
        <v>0</v>
      </c>
      <c r="G56" s="110">
        <f t="shared" si="2"/>
        <v>1.2482606648218255E-2</v>
      </c>
      <c r="H56" s="108">
        <f t="shared" si="3"/>
        <v>1.2865614259705758E-2</v>
      </c>
      <c r="I56" s="136">
        <f t="shared" si="8"/>
        <v>4.5941999346604393E-7</v>
      </c>
      <c r="J56" s="136" t="str">
        <f t="shared" si="4"/>
        <v>white</v>
      </c>
      <c r="K56" s="108" t="e">
        <f t="shared" si="5"/>
        <v>#N/A</v>
      </c>
      <c r="L56" s="108" t="e">
        <f t="shared" si="6"/>
        <v>#N/A</v>
      </c>
      <c r="M56" s="108">
        <f t="shared" si="7"/>
        <v>1.3543419536659282E-2</v>
      </c>
    </row>
    <row r="57" spans="2:13">
      <c r="B57" s="113">
        <v>2.2986</v>
      </c>
      <c r="C57" s="134">
        <v>7.1399999999999996E-3</v>
      </c>
      <c r="D57" s="144">
        <v>3</v>
      </c>
      <c r="E57" s="144">
        <f t="shared" si="0"/>
        <v>0</v>
      </c>
      <c r="F57" s="144">
        <f t="shared" si="1"/>
        <v>1</v>
      </c>
      <c r="G57" s="110">
        <f t="shared" si="2"/>
        <v>1.2521668469252109E-2</v>
      </c>
      <c r="H57" s="108">
        <f t="shared" si="3"/>
        <v>8.8875686560620157E-3</v>
      </c>
      <c r="I57" s="136">
        <f t="shared" si="8"/>
        <v>3.0539962076504008E-6</v>
      </c>
      <c r="J57" s="136" t="str">
        <f t="shared" si="4"/>
        <v>yellow</v>
      </c>
      <c r="K57" s="108">
        <f t="shared" si="5"/>
        <v>7.1399999999999996E-3</v>
      </c>
      <c r="L57" s="108" t="e">
        <f t="shared" si="6"/>
        <v>#N/A</v>
      </c>
      <c r="M57" s="108" t="e">
        <f t="shared" si="7"/>
        <v>#N/A</v>
      </c>
    </row>
    <row r="58" spans="2:13">
      <c r="B58" s="113">
        <v>2.38</v>
      </c>
      <c r="C58" s="134">
        <v>8.0782709145608839E-3</v>
      </c>
      <c r="D58" s="144">
        <v>3</v>
      </c>
      <c r="E58" s="144">
        <f t="shared" si="0"/>
        <v>0</v>
      </c>
      <c r="F58" s="144">
        <f t="shared" si="1"/>
        <v>1</v>
      </c>
      <c r="G58" s="110">
        <f t="shared" si="2"/>
        <v>1.2702758702581205E-2</v>
      </c>
      <c r="H58" s="108">
        <f t="shared" si="3"/>
        <v>9.0686588893911096E-3</v>
      </c>
      <c r="I58" s="136">
        <f t="shared" si="8"/>
        <v>9.8086834068831584E-7</v>
      </c>
      <c r="J58" s="136" t="str">
        <f t="shared" si="4"/>
        <v>yellow</v>
      </c>
      <c r="K58" s="108">
        <f t="shared" si="5"/>
        <v>8.0782709145608839E-3</v>
      </c>
      <c r="L58" s="108" t="e">
        <f t="shared" si="6"/>
        <v>#N/A</v>
      </c>
      <c r="M58" s="108" t="e">
        <f t="shared" si="7"/>
        <v>#N/A</v>
      </c>
    </row>
    <row r="59" spans="2:13">
      <c r="B59" s="124">
        <v>2.3945205479452056</v>
      </c>
      <c r="C59" s="134">
        <v>1.3176102177250111E-2</v>
      </c>
      <c r="D59" s="144">
        <v>1</v>
      </c>
      <c r="E59" s="144">
        <f t="shared" si="0"/>
        <v>1</v>
      </c>
      <c r="F59" s="144">
        <f t="shared" si="1"/>
        <v>0</v>
      </c>
      <c r="G59" s="110">
        <f t="shared" si="2"/>
        <v>1.2732947098803755E-2</v>
      </c>
      <c r="H59" s="108">
        <f t="shared" si="3"/>
        <v>1.3115954710291257E-2</v>
      </c>
      <c r="I59" s="136">
        <f t="shared" si="8"/>
        <v>3.6177177815663743E-9</v>
      </c>
      <c r="J59" s="136" t="str">
        <f t="shared" si="4"/>
        <v>white</v>
      </c>
      <c r="K59" s="108" t="e">
        <f t="shared" si="5"/>
        <v>#N/A</v>
      </c>
      <c r="L59" s="108" t="e">
        <f t="shared" si="6"/>
        <v>#N/A</v>
      </c>
      <c r="M59" s="108">
        <f t="shared" si="7"/>
        <v>1.3176102177250111E-2</v>
      </c>
    </row>
    <row r="60" spans="2:13">
      <c r="B60" s="122">
        <v>2.4794520547945207</v>
      </c>
      <c r="C60" s="134">
        <v>1.2490000000000001E-2</v>
      </c>
      <c r="D60" s="144">
        <v>1</v>
      </c>
      <c r="E60" s="144">
        <f t="shared" si="0"/>
        <v>1</v>
      </c>
      <c r="F60" s="144">
        <f t="shared" si="1"/>
        <v>0</v>
      </c>
      <c r="G60" s="110">
        <f t="shared" si="2"/>
        <v>1.2897668316437502E-2</v>
      </c>
      <c r="H60" s="108">
        <f t="shared" si="3"/>
        <v>1.3280675927925005E-2</v>
      </c>
      <c r="I60" s="136">
        <f t="shared" si="8"/>
        <v>6.2516842300006541E-7</v>
      </c>
      <c r="J60" s="136" t="str">
        <f t="shared" si="4"/>
        <v>white</v>
      </c>
      <c r="K60" s="108" t="e">
        <f t="shared" si="5"/>
        <v>#N/A</v>
      </c>
      <c r="L60" s="108" t="e">
        <f t="shared" si="6"/>
        <v>#N/A</v>
      </c>
      <c r="M60" s="108">
        <f t="shared" si="7"/>
        <v>1.2490000000000001E-2</v>
      </c>
    </row>
    <row r="61" spans="2:13">
      <c r="B61" s="74">
        <v>2.548</v>
      </c>
      <c r="C61" s="134">
        <v>8.6199999999999992E-3</v>
      </c>
      <c r="D61" s="144">
        <v>3</v>
      </c>
      <c r="E61" s="144">
        <f t="shared" si="0"/>
        <v>0</v>
      </c>
      <c r="F61" s="144">
        <f t="shared" si="1"/>
        <v>1</v>
      </c>
      <c r="G61" s="110">
        <f t="shared" si="2"/>
        <v>1.301691180363153E-2</v>
      </c>
      <c r="H61" s="108">
        <f t="shared" si="3"/>
        <v>9.382811990441435E-3</v>
      </c>
      <c r="I61" s="136">
        <f t="shared" si="8"/>
        <v>5.818821327612252E-7</v>
      </c>
      <c r="J61" s="136" t="str">
        <f t="shared" si="4"/>
        <v>yellow</v>
      </c>
      <c r="K61" s="108">
        <f t="shared" si="5"/>
        <v>8.6199999999999992E-3</v>
      </c>
      <c r="L61" s="108" t="e">
        <f t="shared" si="6"/>
        <v>#N/A</v>
      </c>
      <c r="M61" s="108" t="e">
        <f t="shared" si="7"/>
        <v>#N/A</v>
      </c>
    </row>
    <row r="62" spans="2:13">
      <c r="B62" s="109">
        <v>2.63</v>
      </c>
      <c r="C62" s="134">
        <v>8.4938000139878952E-3</v>
      </c>
      <c r="D62" s="144">
        <v>3</v>
      </c>
      <c r="E62" s="144">
        <f t="shared" si="0"/>
        <v>0</v>
      </c>
      <c r="F62" s="144">
        <f t="shared" si="1"/>
        <v>1</v>
      </c>
      <c r="G62" s="110">
        <f t="shared" si="2"/>
        <v>1.3145114288588132E-2</v>
      </c>
      <c r="H62" s="108">
        <f t="shared" si="3"/>
        <v>9.5110144753980386E-3</v>
      </c>
      <c r="I62" s="136">
        <f t="shared" si="8"/>
        <v>1.0347252605019282E-6</v>
      </c>
      <c r="J62" s="136" t="str">
        <f t="shared" si="4"/>
        <v>yellow</v>
      </c>
      <c r="K62" s="108">
        <f t="shared" si="5"/>
        <v>8.4938000139878952E-3</v>
      </c>
      <c r="L62" s="108" t="e">
        <f t="shared" si="6"/>
        <v>#N/A</v>
      </c>
      <c r="M62" s="108" t="e">
        <f t="shared" si="7"/>
        <v>#N/A</v>
      </c>
    </row>
    <row r="63" spans="2:13">
      <c r="B63" s="29">
        <v>2.6465753424657534</v>
      </c>
      <c r="C63" s="134">
        <v>1.3557808705244739E-2</v>
      </c>
      <c r="D63" s="144">
        <v>1</v>
      </c>
      <c r="E63" s="144">
        <f t="shared" si="0"/>
        <v>1</v>
      </c>
      <c r="F63" s="144">
        <f t="shared" si="1"/>
        <v>0</v>
      </c>
      <c r="G63" s="110">
        <f t="shared" ref="G63:G94" si="9">(Beta1)+
(Beta2*((1-EXP(-B63/Lambda1))/(B63/Lambda1)))+
(Beta3*((((1-EXP(-B63/Lambda1))/(B63/Lambda1)))-
(EXP(-B63/Lambda1))))+
(Beta4*((((1-EXP(-B63/Lambda2))/(B63/Lambda2)))-
(EXP(-B63/Lambda2))))</f>
        <v>1.3169261569290181E-2</v>
      </c>
      <c r="H63" s="108">
        <f t="shared" ref="H63:H94" si="10">(Beta1)+
(Beta2*((1-EXP(-B63/Lambda1))/(B63/Lambda1)))+
(Beta3*((((1-EXP(-B63/Lambda1))/(B63/Lambda1)))-
(EXP(-B63/Lambda1))))+
(Beta4*((((1-EXP(-B63/Lambda2))/(B63/Lambda2)))-
(EXP(-B63/Lambda2))))+(E63*Beta5)+(F63*Beta6)</f>
        <v>1.3552269180777683E-2</v>
      </c>
      <c r="I63" s="136">
        <f t="shared" si="8"/>
        <v>3.0686331321105854E-11</v>
      </c>
      <c r="J63" s="136" t="str">
        <f t="shared" si="4"/>
        <v>white</v>
      </c>
      <c r="K63" s="108" t="e">
        <f t="shared" si="5"/>
        <v>#N/A</v>
      </c>
      <c r="L63" s="108" t="e">
        <f t="shared" si="6"/>
        <v>#N/A</v>
      </c>
      <c r="M63" s="108">
        <f t="shared" si="7"/>
        <v>1.3557808705244739E-2</v>
      </c>
    </row>
    <row r="64" spans="2:13">
      <c r="B64" s="156">
        <v>2.7287671232876711</v>
      </c>
      <c r="C64" s="134">
        <v>1.4058369328231311E-2</v>
      </c>
      <c r="D64" s="144">
        <v>1</v>
      </c>
      <c r="E64" s="144">
        <f t="shared" si="0"/>
        <v>1</v>
      </c>
      <c r="F64" s="144">
        <f t="shared" si="1"/>
        <v>0</v>
      </c>
      <c r="G64" s="110">
        <f t="shared" si="9"/>
        <v>1.3280945450183039E-2</v>
      </c>
      <c r="H64" s="108">
        <f t="shared" si="10"/>
        <v>1.3663953061670541E-2</v>
      </c>
      <c r="I64" s="136">
        <f t="shared" si="8"/>
        <v>1.5556419132773625E-7</v>
      </c>
      <c r="J64" s="136" t="str">
        <f t="shared" si="4"/>
        <v>white</v>
      </c>
      <c r="K64" s="108" t="e">
        <f t="shared" si="5"/>
        <v>#N/A</v>
      </c>
      <c r="L64" s="108" t="e">
        <f t="shared" si="6"/>
        <v>#N/A</v>
      </c>
      <c r="M64" s="108">
        <f t="shared" si="7"/>
        <v>1.4058369328231311E-2</v>
      </c>
    </row>
    <row r="65" spans="2:13">
      <c r="B65" s="116">
        <v>2.7945205479452055</v>
      </c>
      <c r="C65" s="134">
        <v>8.1360055946226983E-3</v>
      </c>
      <c r="D65" s="144">
        <v>3</v>
      </c>
      <c r="E65" s="144">
        <f t="shared" si="0"/>
        <v>0</v>
      </c>
      <c r="F65" s="144">
        <f t="shared" si="1"/>
        <v>1</v>
      </c>
      <c r="G65" s="110">
        <f t="shared" si="9"/>
        <v>1.3361383252069889E-2</v>
      </c>
      <c r="H65" s="108">
        <f t="shared" si="10"/>
        <v>9.7272834388797934E-3</v>
      </c>
      <c r="I65" s="136">
        <f t="shared" si="8"/>
        <v>2.532165177623508E-6</v>
      </c>
      <c r="J65" s="136" t="str">
        <f t="shared" si="4"/>
        <v>yellow</v>
      </c>
      <c r="K65" s="108">
        <f t="shared" si="5"/>
        <v>8.1360055946226983E-3</v>
      </c>
      <c r="L65" s="108" t="e">
        <f t="shared" si="6"/>
        <v>#N/A</v>
      </c>
      <c r="M65" s="108" t="e">
        <f t="shared" si="7"/>
        <v>#N/A</v>
      </c>
    </row>
    <row r="66" spans="2:13">
      <c r="B66" s="113">
        <v>2.899</v>
      </c>
      <c r="C66" s="134">
        <v>1.345E-2</v>
      </c>
      <c r="D66" s="144">
        <v>1</v>
      </c>
      <c r="E66" s="144">
        <f t="shared" si="0"/>
        <v>1</v>
      </c>
      <c r="F66" s="144">
        <f t="shared" si="1"/>
        <v>0</v>
      </c>
      <c r="G66" s="110">
        <f t="shared" si="9"/>
        <v>1.347485018338937E-2</v>
      </c>
      <c r="H66" s="108">
        <f t="shared" si="10"/>
        <v>1.3857857794876872E-2</v>
      </c>
      <c r="I66" s="136">
        <f t="shared" si="8"/>
        <v>1.6634798084182458E-7</v>
      </c>
      <c r="J66" s="136" t="str">
        <f t="shared" si="4"/>
        <v>white</v>
      </c>
      <c r="K66" s="108" t="e">
        <f t="shared" si="5"/>
        <v>#N/A</v>
      </c>
      <c r="L66" s="108" t="e">
        <f t="shared" si="6"/>
        <v>#N/A</v>
      </c>
      <c r="M66" s="108">
        <f t="shared" si="7"/>
        <v>1.345E-2</v>
      </c>
    </row>
    <row r="67" spans="2:13">
      <c r="B67" s="113">
        <v>2.98</v>
      </c>
      <c r="C67" s="134">
        <v>1.4530047413618623E-2</v>
      </c>
      <c r="D67" s="144">
        <v>1</v>
      </c>
      <c r="E67" s="144">
        <f t="shared" si="0"/>
        <v>1</v>
      </c>
      <c r="F67" s="144">
        <f t="shared" si="1"/>
        <v>0</v>
      </c>
      <c r="G67" s="110">
        <f t="shared" si="9"/>
        <v>1.3552197592707406E-2</v>
      </c>
      <c r="H67" s="108">
        <f t="shared" si="10"/>
        <v>1.3935205204194908E-2</v>
      </c>
      <c r="I67" s="136">
        <f t="shared" si="8"/>
        <v>3.5383725411208611E-7</v>
      </c>
      <c r="J67" s="136" t="str">
        <f t="shared" si="4"/>
        <v>white</v>
      </c>
      <c r="K67" s="108" t="e">
        <f t="shared" si="5"/>
        <v>#N/A</v>
      </c>
      <c r="L67" s="108" t="e">
        <f t="shared" si="6"/>
        <v>#N/A</v>
      </c>
      <c r="M67" s="108">
        <f t="shared" si="7"/>
        <v>1.4530047413618623E-2</v>
      </c>
    </row>
    <row r="68" spans="2:13">
      <c r="B68" s="74">
        <v>3.15</v>
      </c>
      <c r="C68" s="134">
        <v>1.538E-2</v>
      </c>
      <c r="D68" s="144">
        <v>1</v>
      </c>
      <c r="E68" s="144">
        <f t="shared" si="0"/>
        <v>1</v>
      </c>
      <c r="F68" s="144">
        <f t="shared" si="1"/>
        <v>0</v>
      </c>
      <c r="G68" s="110">
        <f t="shared" si="9"/>
        <v>1.3689753932166119E-2</v>
      </c>
      <c r="H68" s="108">
        <f t="shared" si="10"/>
        <v>1.4072761543653622E-2</v>
      </c>
      <c r="I68" s="136">
        <f t="shared" si="8"/>
        <v>1.7088723817508608E-6</v>
      </c>
      <c r="J68" s="136" t="str">
        <f t="shared" si="4"/>
        <v>white</v>
      </c>
      <c r="K68" s="108" t="e">
        <f t="shared" si="5"/>
        <v>#N/A</v>
      </c>
      <c r="L68" s="108" t="e">
        <f t="shared" si="6"/>
        <v>#N/A</v>
      </c>
      <c r="M68" s="108">
        <f t="shared" si="7"/>
        <v>1.538E-2</v>
      </c>
    </row>
    <row r="69" spans="2:13">
      <c r="B69" s="125">
        <v>3.1780821917808217</v>
      </c>
      <c r="C69" s="134">
        <v>1.2503396220141268E-2</v>
      </c>
      <c r="D69" s="144">
        <v>2</v>
      </c>
      <c r="E69" s="144">
        <f t="shared" si="0"/>
        <v>0</v>
      </c>
      <c r="F69" s="144">
        <f t="shared" si="1"/>
        <v>0</v>
      </c>
      <c r="G69" s="110">
        <f t="shared" si="9"/>
        <v>1.3709743869875831E-2</v>
      </c>
      <c r="H69" s="108">
        <f t="shared" si="10"/>
        <v>1.3709743869875831E-2</v>
      </c>
      <c r="I69" s="136">
        <f t="shared" si="8"/>
        <v>1.4552746520201039E-6</v>
      </c>
      <c r="J69" s="136" t="str">
        <f t="shared" si="4"/>
        <v>blue</v>
      </c>
      <c r="K69" s="108" t="e">
        <f t="shared" si="5"/>
        <v>#N/A</v>
      </c>
      <c r="L69" s="108">
        <f t="shared" si="6"/>
        <v>1.2503396220141268E-2</v>
      </c>
      <c r="M69" s="108" t="e">
        <f t="shared" si="7"/>
        <v>#N/A</v>
      </c>
    </row>
    <row r="70" spans="2:13">
      <c r="B70" s="28">
        <v>3.2328767123287672</v>
      </c>
      <c r="C70" s="134">
        <v>1.5351138112753026E-2</v>
      </c>
      <c r="D70" s="144">
        <v>1</v>
      </c>
      <c r="E70" s="144">
        <f t="shared" si="0"/>
        <v>1</v>
      </c>
      <c r="F70" s="144">
        <f t="shared" si="1"/>
        <v>0</v>
      </c>
      <c r="G70" s="110">
        <f t="shared" si="9"/>
        <v>1.3746853355657951E-2</v>
      </c>
      <c r="H70" s="108">
        <f t="shared" si="10"/>
        <v>1.4129860967145453E-2</v>
      </c>
      <c r="I70" s="136">
        <f t="shared" si="8"/>
        <v>1.4915178663833803E-6</v>
      </c>
      <c r="J70" s="136" t="str">
        <f t="shared" si="4"/>
        <v>white</v>
      </c>
      <c r="K70" s="108" t="e">
        <f t="shared" si="5"/>
        <v>#N/A</v>
      </c>
      <c r="L70" s="108" t="e">
        <f t="shared" si="6"/>
        <v>#N/A</v>
      </c>
      <c r="M70" s="108">
        <f t="shared" si="7"/>
        <v>1.5351138112753026E-2</v>
      </c>
    </row>
    <row r="71" spans="2:13">
      <c r="B71" s="120">
        <v>3.2630136986301368</v>
      </c>
      <c r="C71" s="134">
        <v>1.1856477420936625E-2</v>
      </c>
      <c r="D71" s="144">
        <v>2</v>
      </c>
      <c r="E71" s="144">
        <f t="shared" si="0"/>
        <v>0</v>
      </c>
      <c r="F71" s="144">
        <f t="shared" si="1"/>
        <v>0</v>
      </c>
      <c r="G71" s="110">
        <f t="shared" si="9"/>
        <v>1.376627356230754E-2</v>
      </c>
      <c r="H71" s="108">
        <f t="shared" si="10"/>
        <v>1.376627356230754E-2</v>
      </c>
      <c r="I71" s="136">
        <f t="shared" si="8"/>
        <v>3.6473213015952362E-6</v>
      </c>
      <c r="J71" s="136" t="str">
        <f t="shared" si="4"/>
        <v>blue</v>
      </c>
      <c r="K71" s="108" t="e">
        <f t="shared" si="5"/>
        <v>#N/A</v>
      </c>
      <c r="L71" s="108">
        <f t="shared" si="6"/>
        <v>1.1856477420936625E-2</v>
      </c>
      <c r="M71" s="108" t="e">
        <f t="shared" si="7"/>
        <v>#N/A</v>
      </c>
    </row>
    <row r="72" spans="2:13">
      <c r="B72" s="124">
        <v>3.3698630136986303</v>
      </c>
      <c r="C72" s="134">
        <v>1.3724842367231054E-2</v>
      </c>
      <c r="D72" s="144">
        <v>1</v>
      </c>
      <c r="E72" s="144">
        <f t="shared" si="0"/>
        <v>1</v>
      </c>
      <c r="F72" s="144">
        <f t="shared" si="1"/>
        <v>0</v>
      </c>
      <c r="G72" s="110">
        <f t="shared" si="9"/>
        <v>1.3830180411022259E-2</v>
      </c>
      <c r="H72" s="108">
        <f t="shared" si="10"/>
        <v>1.4213188022509761E-2</v>
      </c>
      <c r="I72" s="136">
        <f t="shared" si="8"/>
        <v>2.3848147902959016E-7</v>
      </c>
      <c r="J72" s="136" t="str">
        <f t="shared" si="4"/>
        <v>white</v>
      </c>
      <c r="K72" s="108" t="e">
        <f t="shared" si="5"/>
        <v>#N/A</v>
      </c>
      <c r="L72" s="108" t="e">
        <f t="shared" si="6"/>
        <v>#N/A</v>
      </c>
      <c r="M72" s="108">
        <f t="shared" si="7"/>
        <v>1.3724842367231054E-2</v>
      </c>
    </row>
    <row r="73" spans="2:13">
      <c r="B73" s="123">
        <v>3.3945205479452056</v>
      </c>
      <c r="C73" s="134">
        <v>1.5395697069701737E-2</v>
      </c>
      <c r="D73" s="144">
        <v>1</v>
      </c>
      <c r="E73" s="144">
        <f t="shared" si="0"/>
        <v>1</v>
      </c>
      <c r="F73" s="144">
        <f t="shared" si="1"/>
        <v>0</v>
      </c>
      <c r="G73" s="110">
        <f t="shared" si="9"/>
        <v>1.3843957947919278E-2</v>
      </c>
      <c r="H73" s="108">
        <f t="shared" si="10"/>
        <v>1.4226965559406781E-2</v>
      </c>
      <c r="I73" s="136">
        <f t="shared" si="8"/>
        <v>1.3659333431563302E-6</v>
      </c>
      <c r="J73" s="136" t="str">
        <f t="shared" si="4"/>
        <v>white</v>
      </c>
      <c r="K73" s="108" t="e">
        <f t="shared" si="5"/>
        <v>#N/A</v>
      </c>
      <c r="L73" s="108" t="e">
        <f t="shared" si="6"/>
        <v>#N/A</v>
      </c>
      <c r="M73" s="108">
        <f t="shared" si="7"/>
        <v>1.5395697069701737E-2</v>
      </c>
    </row>
    <row r="74" spans="2:13">
      <c r="B74" s="29">
        <v>3.43013698630137</v>
      </c>
      <c r="C74" s="134">
        <v>1.3191185342744764E-2</v>
      </c>
      <c r="D74" s="144">
        <v>2</v>
      </c>
      <c r="E74" s="144">
        <f t="shared" si="0"/>
        <v>0</v>
      </c>
      <c r="F74" s="144">
        <f t="shared" si="1"/>
        <v>0</v>
      </c>
      <c r="G74" s="110">
        <f t="shared" si="9"/>
        <v>1.3863297915332591E-2</v>
      </c>
      <c r="H74" s="108">
        <f t="shared" si="10"/>
        <v>1.3863297915332591E-2</v>
      </c>
      <c r="I74" s="136">
        <f t="shared" si="8"/>
        <v>4.5173531023062682E-7</v>
      </c>
      <c r="J74" s="136" t="str">
        <f t="shared" si="4"/>
        <v>blue</v>
      </c>
      <c r="K74" s="108" t="e">
        <f t="shared" si="5"/>
        <v>#N/A</v>
      </c>
      <c r="L74" s="108">
        <f t="shared" si="6"/>
        <v>1.3191185342744764E-2</v>
      </c>
      <c r="M74" s="108" t="e">
        <f t="shared" si="7"/>
        <v>#N/A</v>
      </c>
    </row>
    <row r="75" spans="2:13">
      <c r="B75" s="127">
        <v>3.4547945205479453</v>
      </c>
      <c r="C75" s="134">
        <v>1.228859410352324E-2</v>
      </c>
      <c r="D75" s="144">
        <v>1</v>
      </c>
      <c r="E75" s="144">
        <f t="shared" si="0"/>
        <v>1</v>
      </c>
      <c r="F75" s="144">
        <f t="shared" si="1"/>
        <v>0</v>
      </c>
      <c r="G75" s="110">
        <f t="shared" si="9"/>
        <v>1.3876325914525088E-2</v>
      </c>
      <c r="H75" s="108">
        <f t="shared" si="10"/>
        <v>1.425933352601259E-2</v>
      </c>
      <c r="I75" s="136">
        <f t="shared" si="8"/>
        <v>3.8838138713536566E-6</v>
      </c>
      <c r="J75" s="136" t="str">
        <f t="shared" si="4"/>
        <v>white</v>
      </c>
      <c r="K75" s="108" t="e">
        <f t="shared" si="5"/>
        <v>#N/A</v>
      </c>
      <c r="L75" s="108" t="e">
        <f t="shared" si="6"/>
        <v>#N/A</v>
      </c>
      <c r="M75" s="108">
        <f t="shared" si="7"/>
        <v>1.228859410352324E-2</v>
      </c>
    </row>
    <row r="76" spans="2:13">
      <c r="B76" s="117">
        <v>3.5123287671232877</v>
      </c>
      <c r="C76" s="134">
        <v>1.3715633851462589E-2</v>
      </c>
      <c r="D76" s="144">
        <v>2</v>
      </c>
      <c r="E76" s="144">
        <f t="shared" si="0"/>
        <v>0</v>
      </c>
      <c r="F76" s="144">
        <f t="shared" si="1"/>
        <v>0</v>
      </c>
      <c r="G76" s="110">
        <f t="shared" si="9"/>
        <v>1.3905690230397755E-2</v>
      </c>
      <c r="H76" s="108">
        <f t="shared" si="10"/>
        <v>1.3905690230397755E-2</v>
      </c>
      <c r="I76" s="136">
        <f t="shared" si="8"/>
        <v>3.6121427173947199E-8</v>
      </c>
      <c r="J76" s="136" t="str">
        <f t="shared" si="4"/>
        <v>blue</v>
      </c>
      <c r="K76" s="108" t="e">
        <f t="shared" si="5"/>
        <v>#N/A</v>
      </c>
      <c r="L76" s="108">
        <f t="shared" si="6"/>
        <v>1.3715633851462589E-2</v>
      </c>
      <c r="M76" s="108" t="e">
        <f t="shared" si="7"/>
        <v>#N/A</v>
      </c>
    </row>
    <row r="77" spans="2:13">
      <c r="B77" s="29">
        <v>3.6219178082191781</v>
      </c>
      <c r="C77" s="134">
        <v>1.3363592706850171E-2</v>
      </c>
      <c r="D77" s="144">
        <v>1</v>
      </c>
      <c r="E77" s="144">
        <f t="shared" si="0"/>
        <v>1</v>
      </c>
      <c r="F77" s="144">
        <f t="shared" si="1"/>
        <v>0</v>
      </c>
      <c r="G77" s="110">
        <f t="shared" si="9"/>
        <v>1.395829563158681E-2</v>
      </c>
      <c r="H77" s="108">
        <f t="shared" si="10"/>
        <v>1.4341303243074312E-2</v>
      </c>
      <c r="I77" s="136">
        <f t="shared" si="8"/>
        <v>9.5591789264369774E-7</v>
      </c>
      <c r="J77" s="136" t="str">
        <f t="shared" si="4"/>
        <v>white</v>
      </c>
      <c r="K77" s="108" t="e">
        <f t="shared" si="5"/>
        <v>#N/A</v>
      </c>
      <c r="L77" s="108" t="e">
        <f t="shared" si="6"/>
        <v>#N/A</v>
      </c>
      <c r="M77" s="108">
        <f t="shared" si="7"/>
        <v>1.3363592706850171E-2</v>
      </c>
    </row>
    <row r="78" spans="2:13">
      <c r="B78" s="113">
        <v>3.6819999999999999</v>
      </c>
      <c r="C78" s="134">
        <v>1.3220000000000001E-2</v>
      </c>
      <c r="D78" s="144">
        <v>2</v>
      </c>
      <c r="E78" s="144">
        <f t="shared" si="0"/>
        <v>0</v>
      </c>
      <c r="F78" s="144">
        <f t="shared" si="1"/>
        <v>0</v>
      </c>
      <c r="G78" s="110">
        <f t="shared" si="9"/>
        <v>1.3985701621441046E-2</v>
      </c>
      <c r="H78" s="108">
        <f t="shared" si="10"/>
        <v>1.3985701621441046E-2</v>
      </c>
      <c r="I78" s="136">
        <f t="shared" si="8"/>
        <v>5.8629897307744548E-7</v>
      </c>
      <c r="J78" s="136" t="str">
        <f t="shared" si="4"/>
        <v>blue</v>
      </c>
      <c r="K78" s="108" t="e">
        <f t="shared" si="5"/>
        <v>#N/A</v>
      </c>
      <c r="L78" s="108">
        <f t="shared" si="6"/>
        <v>1.3220000000000001E-2</v>
      </c>
      <c r="M78" s="108" t="e">
        <f t="shared" si="7"/>
        <v>#N/A</v>
      </c>
    </row>
    <row r="79" spans="2:13">
      <c r="B79" s="113">
        <v>3.7639999999999998</v>
      </c>
      <c r="C79" s="134">
        <v>1.3999999999999999E-2</v>
      </c>
      <c r="D79" s="144">
        <v>2</v>
      </c>
      <c r="E79" s="144">
        <f t="shared" si="0"/>
        <v>0</v>
      </c>
      <c r="F79" s="144">
        <f t="shared" si="1"/>
        <v>0</v>
      </c>
      <c r="G79" s="110">
        <f t="shared" si="9"/>
        <v>1.4021947246718331E-2</v>
      </c>
      <c r="H79" s="108">
        <f t="shared" si="10"/>
        <v>1.4021947246718331E-2</v>
      </c>
      <c r="I79" s="136">
        <f t="shared" si="8"/>
        <v>4.8168163851537231E-10</v>
      </c>
      <c r="J79" s="136" t="str">
        <f t="shared" si="4"/>
        <v>blue</v>
      </c>
      <c r="K79" s="108" t="e">
        <f t="shared" si="5"/>
        <v>#N/A</v>
      </c>
      <c r="L79" s="108">
        <f t="shared" si="6"/>
        <v>1.3999999999999999E-2</v>
      </c>
      <c r="M79" s="108" t="e">
        <f t="shared" si="7"/>
        <v>#N/A</v>
      </c>
    </row>
    <row r="80" spans="2:13">
      <c r="B80" s="131">
        <v>3.8164383561643835</v>
      </c>
      <c r="C80" s="134">
        <v>1.0689480931072257E-2</v>
      </c>
      <c r="D80" s="144">
        <v>3</v>
      </c>
      <c r="E80" s="144">
        <f t="shared" si="0"/>
        <v>0</v>
      </c>
      <c r="F80" s="144">
        <f t="shared" si="1"/>
        <v>1</v>
      </c>
      <c r="G80" s="110">
        <f t="shared" si="9"/>
        <v>1.4044631233292901E-2</v>
      </c>
      <c r="H80" s="108">
        <f t="shared" si="10"/>
        <v>1.0410531420102807E-2</v>
      </c>
      <c r="I80" s="136">
        <f t="shared" si="8"/>
        <v>7.7812829670095082E-8</v>
      </c>
      <c r="J80" s="136" t="str">
        <f t="shared" si="4"/>
        <v>yellow</v>
      </c>
      <c r="K80" s="108">
        <f t="shared" si="5"/>
        <v>1.0689480931072257E-2</v>
      </c>
      <c r="L80" s="108" t="e">
        <f t="shared" si="6"/>
        <v>#N/A</v>
      </c>
      <c r="M80" s="108" t="e">
        <f t="shared" si="7"/>
        <v>#N/A</v>
      </c>
    </row>
    <row r="81" spans="2:13">
      <c r="B81" s="72">
        <v>3.8356164383561642</v>
      </c>
      <c r="C81" s="134">
        <v>1.3818098680778388E-2</v>
      </c>
      <c r="D81" s="144">
        <v>2</v>
      </c>
      <c r="E81" s="144">
        <f t="shared" si="0"/>
        <v>0</v>
      </c>
      <c r="F81" s="144">
        <f t="shared" si="1"/>
        <v>0</v>
      </c>
      <c r="G81" s="110">
        <f t="shared" si="9"/>
        <v>1.4052860659547441E-2</v>
      </c>
      <c r="H81" s="108">
        <f t="shared" si="10"/>
        <v>1.4052860659547441E-2</v>
      </c>
      <c r="I81" s="136">
        <f t="shared" si="8"/>
        <v>5.5113186675561594E-8</v>
      </c>
      <c r="J81" s="136" t="str">
        <f t="shared" si="4"/>
        <v>blue</v>
      </c>
      <c r="K81" s="108" t="e">
        <f t="shared" si="5"/>
        <v>#N/A</v>
      </c>
      <c r="L81" s="108">
        <f t="shared" si="6"/>
        <v>1.3818098680778388E-2</v>
      </c>
      <c r="M81" s="108" t="e">
        <f t="shared" si="7"/>
        <v>#N/A</v>
      </c>
    </row>
    <row r="82" spans="2:13">
      <c r="B82" s="113">
        <v>3.8740000000000001</v>
      </c>
      <c r="C82" s="134">
        <v>1.325E-2</v>
      </c>
      <c r="D82" s="144">
        <v>1</v>
      </c>
      <c r="E82" s="144">
        <f t="shared" si="0"/>
        <v>1</v>
      </c>
      <c r="F82" s="144">
        <f t="shared" si="1"/>
        <v>0</v>
      </c>
      <c r="G82" s="110">
        <f t="shared" si="9"/>
        <v>1.4069256229156901E-2</v>
      </c>
      <c r="H82" s="108">
        <f t="shared" si="10"/>
        <v>1.4452263840644403E-2</v>
      </c>
      <c r="I82" s="136">
        <f t="shared" si="8"/>
        <v>1.4454383425210313E-6</v>
      </c>
      <c r="J82" s="136" t="str">
        <f t="shared" si="4"/>
        <v>white</v>
      </c>
      <c r="K82" s="108" t="e">
        <f t="shared" si="5"/>
        <v>#N/A</v>
      </c>
      <c r="L82" s="108" t="e">
        <f t="shared" si="6"/>
        <v>#N/A</v>
      </c>
      <c r="M82" s="108">
        <f t="shared" si="7"/>
        <v>1.325E-2</v>
      </c>
    </row>
    <row r="83" spans="2:13">
      <c r="B83" s="27">
        <v>3.9013698630136986</v>
      </c>
      <c r="C83" s="134">
        <v>9.1606284037333754E-3</v>
      </c>
      <c r="D83" s="144">
        <v>3</v>
      </c>
      <c r="E83" s="144">
        <f t="shared" si="0"/>
        <v>0</v>
      </c>
      <c r="F83" s="144">
        <f t="shared" si="1"/>
        <v>1</v>
      </c>
      <c r="G83" s="110">
        <f t="shared" si="9"/>
        <v>1.4080905618904526E-2</v>
      </c>
      <c r="H83" s="108">
        <f t="shared" si="10"/>
        <v>1.0446805805714433E-2</v>
      </c>
      <c r="I83" s="136">
        <f t="shared" si="8"/>
        <v>1.6542523093667423E-6</v>
      </c>
      <c r="J83" s="136" t="str">
        <f t="shared" si="4"/>
        <v>yellow</v>
      </c>
      <c r="K83" s="108">
        <f t="shared" si="5"/>
        <v>9.1606284037333754E-3</v>
      </c>
      <c r="L83" s="108" t="e">
        <f t="shared" si="6"/>
        <v>#N/A</v>
      </c>
      <c r="M83" s="108" t="e">
        <f t="shared" si="7"/>
        <v>#N/A</v>
      </c>
    </row>
    <row r="84" spans="2:13">
      <c r="B84" s="150">
        <v>3.9205479452054797</v>
      </c>
      <c r="C84" s="134">
        <v>1.2750568805598508E-2</v>
      </c>
      <c r="D84" s="144">
        <v>2</v>
      </c>
      <c r="E84" s="144">
        <f t="shared" si="0"/>
        <v>0</v>
      </c>
      <c r="F84" s="144">
        <f t="shared" si="1"/>
        <v>0</v>
      </c>
      <c r="G84" s="110">
        <f t="shared" si="9"/>
        <v>1.4089057028541501E-2</v>
      </c>
      <c r="H84" s="108">
        <f t="shared" si="10"/>
        <v>1.4089057028541501E-2</v>
      </c>
      <c r="I84" s="136">
        <f t="shared" si="8"/>
        <v>1.7915507229570906E-6</v>
      </c>
      <c r="J84" s="136" t="str">
        <f t="shared" si="4"/>
        <v>blue</v>
      </c>
      <c r="K84" s="108" t="e">
        <f t="shared" si="5"/>
        <v>#N/A</v>
      </c>
      <c r="L84" s="108">
        <f t="shared" si="6"/>
        <v>1.2750568805598508E-2</v>
      </c>
      <c r="M84" s="108" t="e">
        <f t="shared" si="7"/>
        <v>#N/A</v>
      </c>
    </row>
    <row r="85" spans="2:13">
      <c r="B85" s="74">
        <v>3.9315000000000002</v>
      </c>
      <c r="C85" s="134">
        <v>1.4659999999999999E-2</v>
      </c>
      <c r="D85" s="144">
        <v>2</v>
      </c>
      <c r="E85" s="144">
        <f t="shared" si="0"/>
        <v>0</v>
      </c>
      <c r="F85" s="144">
        <f t="shared" si="1"/>
        <v>0</v>
      </c>
      <c r="G85" s="110">
        <f t="shared" si="9"/>
        <v>1.4093710148013267E-2</v>
      </c>
      <c r="H85" s="108">
        <f t="shared" si="10"/>
        <v>1.4093710148013267E-2</v>
      </c>
      <c r="I85" s="136">
        <f t="shared" si="8"/>
        <v>3.2068419646315509E-7</v>
      </c>
      <c r="J85" s="136" t="str">
        <f t="shared" si="4"/>
        <v>blue</v>
      </c>
      <c r="K85" s="108" t="e">
        <f t="shared" si="5"/>
        <v>#N/A</v>
      </c>
      <c r="L85" s="108">
        <f t="shared" si="6"/>
        <v>1.4659999999999999E-2</v>
      </c>
      <c r="M85" s="108" t="e">
        <f t="shared" si="7"/>
        <v>#N/A</v>
      </c>
    </row>
    <row r="86" spans="2:13">
      <c r="B86" s="121">
        <v>3.9315068493150687</v>
      </c>
      <c r="C86" s="134">
        <v>1.26929368102614E-2</v>
      </c>
      <c r="D86" s="144">
        <v>2</v>
      </c>
      <c r="E86" s="144">
        <f t="shared" si="0"/>
        <v>0</v>
      </c>
      <c r="F86" s="144">
        <f t="shared" si="1"/>
        <v>0</v>
      </c>
      <c r="G86" s="110">
        <f t="shared" si="9"/>
        <v>1.4093713057586253E-2</v>
      </c>
      <c r="H86" s="108">
        <f t="shared" si="10"/>
        <v>1.4093713057586253E-2</v>
      </c>
      <c r="I86" s="136">
        <f t="shared" si="8"/>
        <v>1.9621740950694971E-6</v>
      </c>
      <c r="J86" s="136" t="str">
        <f t="shared" si="4"/>
        <v>blue</v>
      </c>
      <c r="K86" s="108" t="e">
        <f t="shared" si="5"/>
        <v>#N/A</v>
      </c>
      <c r="L86" s="108">
        <f t="shared" si="6"/>
        <v>1.26929368102614E-2</v>
      </c>
      <c r="M86" s="108" t="e">
        <f t="shared" si="7"/>
        <v>#N/A</v>
      </c>
    </row>
    <row r="87" spans="2:13">
      <c r="B87" s="153">
        <v>3.9506849315068493</v>
      </c>
      <c r="C87" s="134">
        <v>9.7145677897294228E-3</v>
      </c>
      <c r="D87" s="144">
        <v>3</v>
      </c>
      <c r="E87" s="144">
        <f t="shared" si="0"/>
        <v>0</v>
      </c>
      <c r="F87" s="144">
        <f t="shared" si="1"/>
        <v>1</v>
      </c>
      <c r="G87" s="110">
        <f t="shared" si="9"/>
        <v>1.4101861080415591E-2</v>
      </c>
      <c r="H87" s="108">
        <f t="shared" si="10"/>
        <v>1.0467761267225498E-2</v>
      </c>
      <c r="I87" s="136">
        <f t="shared" si="8"/>
        <v>5.6730041454263024E-7</v>
      </c>
      <c r="J87" s="136" t="str">
        <f t="shared" si="4"/>
        <v>yellow</v>
      </c>
      <c r="K87" s="108">
        <f t="shared" si="5"/>
        <v>9.7145677897294228E-3</v>
      </c>
      <c r="L87" s="108" t="e">
        <f t="shared" si="6"/>
        <v>#N/A</v>
      </c>
      <c r="M87" s="108" t="e">
        <f t="shared" si="7"/>
        <v>#N/A</v>
      </c>
    </row>
    <row r="88" spans="2:13">
      <c r="B88" s="113">
        <v>3.956</v>
      </c>
      <c r="C88" s="134">
        <v>1.3962565291915212E-2</v>
      </c>
      <c r="D88" s="144">
        <v>1</v>
      </c>
      <c r="E88" s="144">
        <f t="shared" si="0"/>
        <v>1</v>
      </c>
      <c r="F88" s="144">
        <f t="shared" si="1"/>
        <v>0</v>
      </c>
      <c r="G88" s="110">
        <f t="shared" si="9"/>
        <v>1.4104119770178412E-2</v>
      </c>
      <c r="H88" s="108">
        <f t="shared" si="10"/>
        <v>1.4487127381665915E-2</v>
      </c>
      <c r="I88" s="136">
        <f t="shared" si="8"/>
        <v>2.7516538600362423E-7</v>
      </c>
      <c r="J88" s="136" t="str">
        <f t="shared" si="4"/>
        <v>white</v>
      </c>
      <c r="K88" s="108" t="e">
        <f t="shared" si="5"/>
        <v>#N/A</v>
      </c>
      <c r="L88" s="108" t="e">
        <f t="shared" si="6"/>
        <v>#N/A</v>
      </c>
      <c r="M88" s="108">
        <f t="shared" si="7"/>
        <v>1.3962565291915212E-2</v>
      </c>
    </row>
    <row r="89" spans="2:13">
      <c r="B89" s="126">
        <v>4.0164383561643833</v>
      </c>
      <c r="C89" s="134">
        <v>1.1916744126829183E-2</v>
      </c>
      <c r="D89" s="144">
        <v>2</v>
      </c>
      <c r="E89" s="144">
        <f t="shared" si="0"/>
        <v>0</v>
      </c>
      <c r="F89" s="144">
        <f t="shared" si="1"/>
        <v>0</v>
      </c>
      <c r="G89" s="110">
        <f t="shared" si="9"/>
        <v>1.4129857203801995E-2</v>
      </c>
      <c r="H89" s="108">
        <f t="shared" si="10"/>
        <v>1.4129857203801995E-2</v>
      </c>
      <c r="I89" s="136">
        <f t="shared" si="8"/>
        <v>4.897869491468071E-6</v>
      </c>
      <c r="J89" s="136" t="str">
        <f t="shared" si="4"/>
        <v>blue</v>
      </c>
      <c r="K89" s="108" t="e">
        <f t="shared" si="5"/>
        <v>#N/A</v>
      </c>
      <c r="L89" s="108">
        <f t="shared" si="6"/>
        <v>1.1916744126829183E-2</v>
      </c>
      <c r="M89" s="108" t="e">
        <f t="shared" si="7"/>
        <v>#N/A</v>
      </c>
    </row>
    <row r="90" spans="2:13">
      <c r="B90" s="148">
        <v>4.0164383561643833</v>
      </c>
      <c r="C90" s="134">
        <v>1.4774639608542542E-2</v>
      </c>
      <c r="D90" s="144">
        <v>2</v>
      </c>
      <c r="E90" s="144">
        <f t="shared" si="0"/>
        <v>0</v>
      </c>
      <c r="F90" s="144">
        <f t="shared" si="1"/>
        <v>0</v>
      </c>
      <c r="G90" s="110">
        <f t="shared" si="9"/>
        <v>1.4129857203801995E-2</v>
      </c>
      <c r="H90" s="108">
        <f t="shared" si="10"/>
        <v>1.4129857203801995E-2</v>
      </c>
      <c r="I90" s="136">
        <f t="shared" si="8"/>
        <v>4.1574434946300207E-7</v>
      </c>
      <c r="J90" s="136" t="str">
        <f t="shared" si="4"/>
        <v>blue</v>
      </c>
      <c r="K90" s="108" t="e">
        <f t="shared" si="5"/>
        <v>#N/A</v>
      </c>
      <c r="L90" s="108">
        <f t="shared" si="6"/>
        <v>1.4774639608542542E-2</v>
      </c>
      <c r="M90" s="108" t="e">
        <f t="shared" si="7"/>
        <v>#N/A</v>
      </c>
    </row>
    <row r="91" spans="2:13">
      <c r="B91" s="73">
        <v>4.0356164383561648</v>
      </c>
      <c r="C91" s="134">
        <v>8.5907243275039104E-3</v>
      </c>
      <c r="D91" s="144">
        <v>3</v>
      </c>
      <c r="E91" s="144">
        <f t="shared" si="0"/>
        <v>0</v>
      </c>
      <c r="F91" s="144">
        <f t="shared" si="1"/>
        <v>1</v>
      </c>
      <c r="G91" s="110">
        <f t="shared" si="9"/>
        <v>1.4138058673588597E-2</v>
      </c>
      <c r="H91" s="108">
        <f t="shared" si="10"/>
        <v>1.0503958860398503E-2</v>
      </c>
      <c r="I91" s="136">
        <f t="shared" si="8"/>
        <v>3.6604663778603909E-6</v>
      </c>
      <c r="J91" s="136" t="str">
        <f t="shared" si="4"/>
        <v>yellow</v>
      </c>
      <c r="K91" s="108">
        <f t="shared" si="5"/>
        <v>8.5907243275039104E-3</v>
      </c>
      <c r="L91" s="108" t="e">
        <f t="shared" si="6"/>
        <v>#N/A</v>
      </c>
      <c r="M91" s="108" t="e">
        <f t="shared" si="7"/>
        <v>#N/A</v>
      </c>
    </row>
    <row r="92" spans="2:13">
      <c r="B92" s="29">
        <v>4.0684931506849313</v>
      </c>
      <c r="C92" s="134">
        <v>1.0215666798803542E-2</v>
      </c>
      <c r="D92" s="144">
        <v>3</v>
      </c>
      <c r="E92" s="144">
        <f t="shared" si="0"/>
        <v>0</v>
      </c>
      <c r="F92" s="144">
        <f t="shared" si="1"/>
        <v>1</v>
      </c>
      <c r="G92" s="110">
        <f t="shared" si="9"/>
        <v>1.4152177058365778E-2</v>
      </c>
      <c r="H92" s="108">
        <f t="shared" si="10"/>
        <v>1.0518077245175683E-2</v>
      </c>
      <c r="I92" s="136">
        <f t="shared" si="8"/>
        <v>9.1452078074997034E-8</v>
      </c>
      <c r="J92" s="136" t="str">
        <f t="shared" si="4"/>
        <v>yellow</v>
      </c>
      <c r="K92" s="108">
        <f t="shared" si="5"/>
        <v>1.0215666798803542E-2</v>
      </c>
      <c r="L92" s="108" t="e">
        <f t="shared" si="6"/>
        <v>#N/A</v>
      </c>
      <c r="M92" s="108" t="e">
        <f t="shared" si="7"/>
        <v>#N/A</v>
      </c>
    </row>
    <row r="93" spans="2:13">
      <c r="B93" s="29">
        <v>4.087671232876712</v>
      </c>
      <c r="C93" s="134">
        <v>1.414154904571214E-2</v>
      </c>
      <c r="D93" s="144">
        <v>2</v>
      </c>
      <c r="E93" s="144">
        <f t="shared" si="0"/>
        <v>0</v>
      </c>
      <c r="F93" s="144">
        <f t="shared" si="1"/>
        <v>0</v>
      </c>
      <c r="G93" s="110">
        <f t="shared" si="9"/>
        <v>1.4160454111572827E-2</v>
      </c>
      <c r="H93" s="108">
        <f t="shared" si="10"/>
        <v>1.4160454111572827E-2</v>
      </c>
      <c r="I93" s="136">
        <f t="shared" si="8"/>
        <v>3.5740151519688708E-10</v>
      </c>
      <c r="J93" s="136" t="str">
        <f t="shared" si="4"/>
        <v>blue</v>
      </c>
      <c r="K93" s="108" t="e">
        <f t="shared" si="5"/>
        <v>#N/A</v>
      </c>
      <c r="L93" s="108">
        <f t="shared" si="6"/>
        <v>1.414154904571214E-2</v>
      </c>
      <c r="M93" s="108" t="e">
        <f t="shared" si="7"/>
        <v>#N/A</v>
      </c>
    </row>
    <row r="94" spans="2:13">
      <c r="B94" s="125">
        <v>4.1150684931506847</v>
      </c>
      <c r="C94" s="134">
        <v>1.4198499601496228E-2</v>
      </c>
      <c r="D94" s="144">
        <v>2</v>
      </c>
      <c r="E94" s="144">
        <f t="shared" si="0"/>
        <v>0</v>
      </c>
      <c r="F94" s="144">
        <f t="shared" si="1"/>
        <v>0</v>
      </c>
      <c r="G94" s="110">
        <f t="shared" si="9"/>
        <v>1.417234106834009E-2</v>
      </c>
      <c r="H94" s="108">
        <f t="shared" si="10"/>
        <v>1.417234106834009E-2</v>
      </c>
      <c r="I94" s="136">
        <f t="shared" si="8"/>
        <v>6.8426885688073856E-10</v>
      </c>
      <c r="J94" s="136" t="str">
        <f t="shared" si="4"/>
        <v>blue</v>
      </c>
      <c r="K94" s="108" t="e">
        <f t="shared" si="5"/>
        <v>#N/A</v>
      </c>
      <c r="L94" s="108">
        <f t="shared" si="6"/>
        <v>1.4198499601496228E-2</v>
      </c>
      <c r="M94" s="108" t="e">
        <f t="shared" si="7"/>
        <v>#N/A</v>
      </c>
    </row>
    <row r="95" spans="2:13">
      <c r="B95" s="74">
        <v>4.12</v>
      </c>
      <c r="C95" s="134">
        <v>1.47E-2</v>
      </c>
      <c r="D95" s="144">
        <v>1</v>
      </c>
      <c r="E95" s="144">
        <f t="shared" ref="E95:E158" si="11">IF(D95=1,1,0)</f>
        <v>1</v>
      </c>
      <c r="F95" s="144">
        <f t="shared" ref="F95:F158" si="12">IF(D95=3,1,0)</f>
        <v>0</v>
      </c>
      <c r="G95" s="110">
        <f t="shared" ref="G95:G126" si="13">(Beta1)+
(Beta2*((1-EXP(-B95/Lambda1))/(B95/Lambda1)))+
(Beta3*((((1-EXP(-B95/Lambda1))/(B95/Lambda1)))-
(EXP(-B95/Lambda1))))+
(Beta4*((((1-EXP(-B95/Lambda2))/(B95/Lambda2)))-
(EXP(-B95/Lambda2))))</f>
        <v>1.4174489311037458E-2</v>
      </c>
      <c r="H95" s="108">
        <f t="shared" ref="H95:H126" si="14">(Beta1)+
(Beta2*((1-EXP(-B95/Lambda1))/(B95/Lambda1)))+
(Beta3*((((1-EXP(-B95/Lambda1))/(B95/Lambda1)))-
(EXP(-B95/Lambda1))))+
(Beta4*((((1-EXP(-B95/Lambda2))/(B95/Lambda2)))-
(EXP(-B95/Lambda2))))+(E95*Beta5)+(F95*Beta6)</f>
        <v>1.4557496922524961E-2</v>
      </c>
      <c r="I95" s="136">
        <f t="shared" si="8"/>
        <v>2.0307127089856956E-8</v>
      </c>
      <c r="J95" s="136" t="str">
        <f t="shared" ref="J95:J158" si="15">IF(D95=3,"yellow",IF(D95=2,"blue",IF(D95=1,"white")))</f>
        <v>white</v>
      </c>
      <c r="K95" s="108" t="e">
        <f t="shared" ref="K95:K158" si="16">IF($J95="yellow", $C95,NA())</f>
        <v>#N/A</v>
      </c>
      <c r="L95" s="108" t="e">
        <f t="shared" ref="L95:L158" si="17">IF($J95="blue", $C95,NA())</f>
        <v>#N/A</v>
      </c>
      <c r="M95" s="108">
        <f t="shared" ref="M95:M158" si="18">IF($J95="white", $C95,NA())</f>
        <v>1.47E-2</v>
      </c>
    </row>
    <row r="96" spans="2:13">
      <c r="B96" s="119">
        <v>4.1506849315068495</v>
      </c>
      <c r="C96" s="134">
        <v>1.0574217414447617E-2</v>
      </c>
      <c r="D96" s="144">
        <v>3</v>
      </c>
      <c r="E96" s="144">
        <f t="shared" si="11"/>
        <v>0</v>
      </c>
      <c r="F96" s="144">
        <f t="shared" si="12"/>
        <v>1</v>
      </c>
      <c r="G96" s="110">
        <f t="shared" si="13"/>
        <v>1.4187921323132201E-2</v>
      </c>
      <c r="H96" s="108">
        <f t="shared" si="14"/>
        <v>1.0553821509942107E-2</v>
      </c>
      <c r="I96" s="136">
        <f t="shared" si="8"/>
        <v>4.1599292059787752E-10</v>
      </c>
      <c r="J96" s="136" t="str">
        <f t="shared" si="15"/>
        <v>yellow</v>
      </c>
      <c r="K96" s="108">
        <f t="shared" si="16"/>
        <v>1.0574217414447617E-2</v>
      </c>
      <c r="L96" s="108" t="e">
        <f t="shared" si="17"/>
        <v>#N/A</v>
      </c>
      <c r="M96" s="108" t="e">
        <f t="shared" si="18"/>
        <v>#N/A</v>
      </c>
    </row>
    <row r="97" spans="2:13">
      <c r="B97" s="128">
        <v>4.1698630136986301</v>
      </c>
      <c r="C97" s="134">
        <v>1.4702260274646117E-2</v>
      </c>
      <c r="D97" s="144">
        <v>2</v>
      </c>
      <c r="E97" s="144">
        <f t="shared" si="11"/>
        <v>0</v>
      </c>
      <c r="F97" s="144">
        <f t="shared" si="12"/>
        <v>0</v>
      </c>
      <c r="G97" s="110">
        <f t="shared" si="13"/>
        <v>1.4196378007350446E-2</v>
      </c>
      <c r="H97" s="108">
        <f t="shared" si="14"/>
        <v>1.4196378007350446E-2</v>
      </c>
      <c r="I97" s="136">
        <f t="shared" ref="I97:I160" si="19">IF(C97&gt;0,POWER(C97-H97,2),"")</f>
        <v>2.559168683642086E-7</v>
      </c>
      <c r="J97" s="136" t="str">
        <f t="shared" si="15"/>
        <v>blue</v>
      </c>
      <c r="K97" s="108" t="e">
        <f t="shared" si="16"/>
        <v>#N/A</v>
      </c>
      <c r="L97" s="108">
        <f t="shared" si="17"/>
        <v>1.4702260274646117E-2</v>
      </c>
      <c r="M97" s="108" t="e">
        <f t="shared" si="18"/>
        <v>#N/A</v>
      </c>
    </row>
    <row r="98" spans="2:13">
      <c r="B98" s="129">
        <v>4.1780821917808222</v>
      </c>
      <c r="C98" s="134">
        <v>1.4751571108579286E-2</v>
      </c>
      <c r="D98" s="144">
        <v>2</v>
      </c>
      <c r="E98" s="144">
        <f t="shared" si="11"/>
        <v>0</v>
      </c>
      <c r="F98" s="144">
        <f t="shared" si="12"/>
        <v>0</v>
      </c>
      <c r="G98" s="110">
        <f t="shared" si="13"/>
        <v>1.4200017961426597E-2</v>
      </c>
      <c r="H98" s="108">
        <f t="shared" si="14"/>
        <v>1.4200017961426597E-2</v>
      </c>
      <c r="I98" s="136">
        <f t="shared" si="19"/>
        <v>3.0421087413403591E-7</v>
      </c>
      <c r="J98" s="136" t="str">
        <f t="shared" si="15"/>
        <v>blue</v>
      </c>
      <c r="K98" s="108" t="e">
        <f t="shared" si="16"/>
        <v>#N/A</v>
      </c>
      <c r="L98" s="108">
        <f t="shared" si="17"/>
        <v>1.4751571108579286E-2</v>
      </c>
      <c r="M98" s="108" t="e">
        <f t="shared" si="18"/>
        <v>#N/A</v>
      </c>
    </row>
    <row r="99" spans="2:13">
      <c r="B99" s="29">
        <v>4.183561643835616</v>
      </c>
      <c r="C99" s="134">
        <v>1.32666780870735E-2</v>
      </c>
      <c r="D99" s="144">
        <v>2</v>
      </c>
      <c r="E99" s="144">
        <f t="shared" si="11"/>
        <v>0</v>
      </c>
      <c r="F99" s="144">
        <f t="shared" si="12"/>
        <v>0</v>
      </c>
      <c r="G99" s="110">
        <f t="shared" si="13"/>
        <v>1.4202450027054923E-2</v>
      </c>
      <c r="H99" s="108">
        <f t="shared" si="14"/>
        <v>1.4202450027054923E-2</v>
      </c>
      <c r="I99" s="136">
        <f t="shared" si="19"/>
        <v>8.7566912365659543E-7</v>
      </c>
      <c r="J99" s="136" t="str">
        <f t="shared" si="15"/>
        <v>blue</v>
      </c>
      <c r="K99" s="108" t="e">
        <f t="shared" si="16"/>
        <v>#N/A</v>
      </c>
      <c r="L99" s="108">
        <f t="shared" si="17"/>
        <v>1.32666780870735E-2</v>
      </c>
      <c r="M99" s="108" t="e">
        <f t="shared" si="18"/>
        <v>#N/A</v>
      </c>
    </row>
    <row r="100" spans="2:13">
      <c r="B100" s="120">
        <v>4.2</v>
      </c>
      <c r="C100" s="134">
        <v>1.3288778370531914E-2</v>
      </c>
      <c r="D100" s="144">
        <v>2</v>
      </c>
      <c r="E100" s="144">
        <f t="shared" si="11"/>
        <v>0</v>
      </c>
      <c r="F100" s="144">
        <f t="shared" si="12"/>
        <v>0</v>
      </c>
      <c r="G100" s="110">
        <f t="shared" si="13"/>
        <v>1.4209773199818716E-2</v>
      </c>
      <c r="H100" s="108">
        <f t="shared" si="14"/>
        <v>1.4209773199818716E-2</v>
      </c>
      <c r="I100" s="136">
        <f t="shared" si="19"/>
        <v>8.4823147557302565E-7</v>
      </c>
      <c r="J100" s="136" t="str">
        <f t="shared" si="15"/>
        <v>blue</v>
      </c>
      <c r="K100" s="108" t="e">
        <f t="shared" si="16"/>
        <v>#N/A</v>
      </c>
      <c r="L100" s="108">
        <f t="shared" si="17"/>
        <v>1.3288778370531914E-2</v>
      </c>
      <c r="M100" s="108" t="e">
        <f t="shared" si="18"/>
        <v>#N/A</v>
      </c>
    </row>
    <row r="101" spans="2:13">
      <c r="B101" s="29">
        <v>4.2027397260273975</v>
      </c>
      <c r="C101" s="134">
        <v>9.4900000000000002E-3</v>
      </c>
      <c r="D101" s="144">
        <v>3</v>
      </c>
      <c r="E101" s="144">
        <f t="shared" si="11"/>
        <v>0</v>
      </c>
      <c r="F101" s="144">
        <f t="shared" si="12"/>
        <v>1</v>
      </c>
      <c r="G101" s="110">
        <f t="shared" si="13"/>
        <v>1.4210997769949728E-2</v>
      </c>
      <c r="H101" s="108">
        <f t="shared" si="14"/>
        <v>1.0576897956759635E-2</v>
      </c>
      <c r="I101" s="136">
        <f t="shared" si="19"/>
        <v>1.1813471684082693E-6</v>
      </c>
      <c r="J101" s="136" t="str">
        <f t="shared" si="15"/>
        <v>yellow</v>
      </c>
      <c r="K101" s="108">
        <f t="shared" si="16"/>
        <v>9.4900000000000002E-3</v>
      </c>
      <c r="L101" s="108" t="e">
        <f t="shared" si="17"/>
        <v>#N/A</v>
      </c>
      <c r="M101" s="108" t="e">
        <f t="shared" si="18"/>
        <v>#N/A</v>
      </c>
    </row>
    <row r="102" spans="2:13">
      <c r="B102" s="163">
        <v>4.2657534246575342</v>
      </c>
      <c r="C102" s="134">
        <v>1.3929112739924429E-2</v>
      </c>
      <c r="D102" s="144">
        <v>2</v>
      </c>
      <c r="E102" s="144">
        <f t="shared" si="11"/>
        <v>0</v>
      </c>
      <c r="F102" s="144">
        <f t="shared" si="12"/>
        <v>0</v>
      </c>
      <c r="G102" s="110">
        <f t="shared" si="13"/>
        <v>1.4239508913238224E-2</v>
      </c>
      <c r="H102" s="108">
        <f t="shared" si="14"/>
        <v>1.4239508913238224E-2</v>
      </c>
      <c r="I102" s="136">
        <f t="shared" si="19"/>
        <v>9.6345784407847375E-8</v>
      </c>
      <c r="J102" s="136" t="str">
        <f t="shared" si="15"/>
        <v>blue</v>
      </c>
      <c r="K102" s="108" t="e">
        <f t="shared" si="16"/>
        <v>#N/A</v>
      </c>
      <c r="L102" s="108">
        <f t="shared" si="17"/>
        <v>1.3929112739924429E-2</v>
      </c>
      <c r="M102" s="108" t="e">
        <f t="shared" si="18"/>
        <v>#N/A</v>
      </c>
    </row>
    <row r="103" spans="2:13">
      <c r="B103" s="132">
        <v>4.2849315068493148</v>
      </c>
      <c r="C103" s="134">
        <v>1.0038592492980067E-2</v>
      </c>
      <c r="D103" s="144">
        <v>3</v>
      </c>
      <c r="E103" s="144">
        <f t="shared" si="11"/>
        <v>0</v>
      </c>
      <c r="F103" s="144">
        <f t="shared" si="12"/>
        <v>1</v>
      </c>
      <c r="G103" s="110">
        <f t="shared" si="13"/>
        <v>1.4248328259646705E-2</v>
      </c>
      <c r="H103" s="108">
        <f t="shared" si="14"/>
        <v>1.0614228446456611E-2</v>
      </c>
      <c r="I103" s="136">
        <f t="shared" si="19"/>
        <v>3.3135675093484987E-7</v>
      </c>
      <c r="J103" s="136" t="str">
        <f t="shared" si="15"/>
        <v>yellow</v>
      </c>
      <c r="K103" s="108">
        <f t="shared" si="16"/>
        <v>1.0038592492980067E-2</v>
      </c>
      <c r="L103" s="108" t="e">
        <f t="shared" si="17"/>
        <v>#N/A</v>
      </c>
      <c r="M103" s="108" t="e">
        <f t="shared" si="18"/>
        <v>#N/A</v>
      </c>
    </row>
    <row r="104" spans="2:13">
      <c r="B104" s="113">
        <v>4.32</v>
      </c>
      <c r="C104" s="134">
        <v>1.004E-2</v>
      </c>
      <c r="D104" s="144">
        <v>3</v>
      </c>
      <c r="E104" s="144">
        <f t="shared" si="11"/>
        <v>0</v>
      </c>
      <c r="F104" s="144">
        <f t="shared" si="12"/>
        <v>1</v>
      </c>
      <c r="G104" s="110">
        <f t="shared" si="13"/>
        <v>1.4264643114159528E-2</v>
      </c>
      <c r="H104" s="108">
        <f t="shared" si="14"/>
        <v>1.0630543300969433E-2</v>
      </c>
      <c r="I104" s="136">
        <f t="shared" si="19"/>
        <v>3.4874139031987352E-7</v>
      </c>
      <c r="J104" s="136" t="str">
        <f t="shared" si="15"/>
        <v>yellow</v>
      </c>
      <c r="K104" s="108">
        <f t="shared" si="16"/>
        <v>1.004E-2</v>
      </c>
      <c r="L104" s="108" t="e">
        <f t="shared" si="17"/>
        <v>#N/A</v>
      </c>
      <c r="M104" s="108" t="e">
        <f t="shared" si="18"/>
        <v>#N/A</v>
      </c>
    </row>
    <row r="105" spans="2:13">
      <c r="B105" s="113">
        <v>4.34</v>
      </c>
      <c r="C105" s="134">
        <v>1.367E-2</v>
      </c>
      <c r="D105" s="144">
        <v>2</v>
      </c>
      <c r="E105" s="144">
        <f t="shared" si="11"/>
        <v>0</v>
      </c>
      <c r="F105" s="144">
        <f t="shared" si="12"/>
        <v>0</v>
      </c>
      <c r="G105" s="110">
        <f t="shared" si="13"/>
        <v>1.4274062360850558E-2</v>
      </c>
      <c r="H105" s="108">
        <f t="shared" si="14"/>
        <v>1.4274062360850558E-2</v>
      </c>
      <c r="I105" s="136">
        <f t="shared" si="19"/>
        <v>3.6489133579635031E-7</v>
      </c>
      <c r="J105" s="136" t="str">
        <f t="shared" si="15"/>
        <v>blue</v>
      </c>
      <c r="K105" s="108" t="e">
        <f t="shared" si="16"/>
        <v>#N/A</v>
      </c>
      <c r="L105" s="108">
        <f t="shared" si="17"/>
        <v>1.367E-2</v>
      </c>
      <c r="M105" s="108" t="e">
        <f t="shared" si="18"/>
        <v>#N/A</v>
      </c>
    </row>
    <row r="106" spans="2:13">
      <c r="B106" s="29">
        <v>4.3671232876712329</v>
      </c>
      <c r="C106" s="134">
        <v>1.4847588427289915E-2</v>
      </c>
      <c r="D106" s="144">
        <v>2</v>
      </c>
      <c r="E106" s="144">
        <f t="shared" si="11"/>
        <v>0</v>
      </c>
      <c r="F106" s="144">
        <f t="shared" si="12"/>
        <v>0</v>
      </c>
      <c r="G106" s="110">
        <f t="shared" si="13"/>
        <v>1.4286976696432899E-2</v>
      </c>
      <c r="H106" s="108">
        <f t="shared" si="14"/>
        <v>1.4286976696432899E-2</v>
      </c>
      <c r="I106" s="136">
        <f t="shared" si="19"/>
        <v>3.1428551277449973E-7</v>
      </c>
      <c r="J106" s="136" t="str">
        <f t="shared" si="15"/>
        <v>blue</v>
      </c>
      <c r="K106" s="108" t="e">
        <f t="shared" si="16"/>
        <v>#N/A</v>
      </c>
      <c r="L106" s="108">
        <f t="shared" si="17"/>
        <v>1.4847588427289915E-2</v>
      </c>
      <c r="M106" s="108" t="e">
        <f t="shared" si="18"/>
        <v>#N/A</v>
      </c>
    </row>
    <row r="107" spans="2:13">
      <c r="B107" s="114">
        <v>4.4020000000000001</v>
      </c>
      <c r="C107" s="134">
        <v>1.0960000000000001E-2</v>
      </c>
      <c r="D107" s="144">
        <v>3</v>
      </c>
      <c r="E107" s="144">
        <f t="shared" si="11"/>
        <v>0</v>
      </c>
      <c r="F107" s="144">
        <f t="shared" si="12"/>
        <v>1</v>
      </c>
      <c r="G107" s="110">
        <f t="shared" si="13"/>
        <v>1.4303831705360785E-2</v>
      </c>
      <c r="H107" s="108">
        <f t="shared" si="14"/>
        <v>1.066973189217069E-2</v>
      </c>
      <c r="I107" s="136">
        <f t="shared" si="19"/>
        <v>8.4255574422808645E-8</v>
      </c>
      <c r="J107" s="136" t="str">
        <f t="shared" si="15"/>
        <v>yellow</v>
      </c>
      <c r="K107" s="108">
        <f t="shared" si="16"/>
        <v>1.0960000000000001E-2</v>
      </c>
      <c r="L107" s="108" t="e">
        <f t="shared" si="17"/>
        <v>#N/A</v>
      </c>
      <c r="M107" s="108" t="e">
        <f t="shared" si="18"/>
        <v>#N/A</v>
      </c>
    </row>
    <row r="108" spans="2:13">
      <c r="B108" s="133">
        <v>4.4054794520547942</v>
      </c>
      <c r="C108" s="134">
        <v>1.5917694332197096E-2</v>
      </c>
      <c r="D108" s="144">
        <v>1</v>
      </c>
      <c r="E108" s="144">
        <f t="shared" si="11"/>
        <v>1</v>
      </c>
      <c r="F108" s="144">
        <f t="shared" si="12"/>
        <v>0</v>
      </c>
      <c r="G108" s="110">
        <f t="shared" si="13"/>
        <v>1.4305529158879631E-2</v>
      </c>
      <c r="H108" s="108">
        <f t="shared" si="14"/>
        <v>1.4688536770367133E-2</v>
      </c>
      <c r="I108" s="136">
        <f t="shared" si="19"/>
        <v>1.5108283118037783E-6</v>
      </c>
      <c r="J108" s="136" t="str">
        <f t="shared" si="15"/>
        <v>white</v>
      </c>
      <c r="K108" s="108" t="e">
        <f t="shared" si="16"/>
        <v>#N/A</v>
      </c>
      <c r="L108" s="108" t="e">
        <f t="shared" si="17"/>
        <v>#N/A</v>
      </c>
      <c r="M108" s="108">
        <f t="shared" si="18"/>
        <v>1.5917694332197096E-2</v>
      </c>
    </row>
    <row r="109" spans="2:13">
      <c r="B109" s="113">
        <v>4.42</v>
      </c>
      <c r="C109" s="134">
        <v>1.4561212470139105E-2</v>
      </c>
      <c r="D109" s="144">
        <v>2</v>
      </c>
      <c r="E109" s="144">
        <f t="shared" si="11"/>
        <v>0</v>
      </c>
      <c r="F109" s="144">
        <f t="shared" si="12"/>
        <v>0</v>
      </c>
      <c r="G109" s="110">
        <f t="shared" si="13"/>
        <v>1.4312645067435075E-2</v>
      </c>
      <c r="H109" s="108">
        <f t="shared" si="14"/>
        <v>1.4312645067435075E-2</v>
      </c>
      <c r="I109" s="136">
        <f t="shared" si="19"/>
        <v>6.1785753687027284E-8</v>
      </c>
      <c r="J109" s="136" t="str">
        <f t="shared" si="15"/>
        <v>blue</v>
      </c>
      <c r="K109" s="108" t="e">
        <f t="shared" si="16"/>
        <v>#N/A</v>
      </c>
      <c r="L109" s="108">
        <f t="shared" si="17"/>
        <v>1.4561212470139105E-2</v>
      </c>
      <c r="M109" s="108" t="e">
        <f t="shared" si="18"/>
        <v>#N/A</v>
      </c>
    </row>
    <row r="110" spans="2:13">
      <c r="B110" s="113">
        <v>4.4359999999999999</v>
      </c>
      <c r="C110" s="134">
        <v>1.3180000000000001E-2</v>
      </c>
      <c r="D110" s="144">
        <v>2</v>
      </c>
      <c r="E110" s="144">
        <f t="shared" si="11"/>
        <v>0</v>
      </c>
      <c r="F110" s="144">
        <f t="shared" si="12"/>
        <v>0</v>
      </c>
      <c r="G110" s="110">
        <f t="shared" si="13"/>
        <v>1.4320546866888988E-2</v>
      </c>
      <c r="H110" s="108">
        <f t="shared" si="14"/>
        <v>1.4320546866888988E-2</v>
      </c>
      <c r="I110" s="136">
        <f t="shared" si="19"/>
        <v>1.3008471555702844E-6</v>
      </c>
      <c r="J110" s="136" t="str">
        <f t="shared" si="15"/>
        <v>blue</v>
      </c>
      <c r="K110" s="108" t="e">
        <f t="shared" si="16"/>
        <v>#N/A</v>
      </c>
      <c r="L110" s="108">
        <f t="shared" si="17"/>
        <v>1.3180000000000001E-2</v>
      </c>
      <c r="M110" s="108" t="e">
        <f t="shared" si="18"/>
        <v>#N/A</v>
      </c>
    </row>
    <row r="111" spans="2:13">
      <c r="B111" s="147">
        <v>4.4465753424657537</v>
      </c>
      <c r="C111" s="134">
        <v>1.3540590409427298E-2</v>
      </c>
      <c r="D111" s="144">
        <v>2</v>
      </c>
      <c r="E111" s="144">
        <f t="shared" si="11"/>
        <v>0</v>
      </c>
      <c r="F111" s="144">
        <f t="shared" si="12"/>
        <v>0</v>
      </c>
      <c r="G111" s="110">
        <f t="shared" si="13"/>
        <v>1.4325805352116111E-2</v>
      </c>
      <c r="H111" s="108">
        <f t="shared" si="14"/>
        <v>1.4325805352116111E-2</v>
      </c>
      <c r="I111" s="136">
        <f t="shared" si="19"/>
        <v>6.1656250622179674E-7</v>
      </c>
      <c r="J111" s="136" t="str">
        <f t="shared" si="15"/>
        <v>blue</v>
      </c>
      <c r="K111" s="108" t="e">
        <f t="shared" si="16"/>
        <v>#N/A</v>
      </c>
      <c r="L111" s="108">
        <f t="shared" si="17"/>
        <v>1.3540590409427298E-2</v>
      </c>
      <c r="M111" s="108" t="e">
        <f t="shared" si="18"/>
        <v>#N/A</v>
      </c>
    </row>
    <row r="112" spans="2:13">
      <c r="B112" s="117">
        <v>4.4493150684931511</v>
      </c>
      <c r="C112" s="134">
        <v>1.5445875524103383E-2</v>
      </c>
      <c r="D112" s="144">
        <v>2</v>
      </c>
      <c r="E112" s="144">
        <f t="shared" si="11"/>
        <v>0</v>
      </c>
      <c r="F112" s="144">
        <f t="shared" si="12"/>
        <v>0</v>
      </c>
      <c r="G112" s="110">
        <f t="shared" si="13"/>
        <v>1.4327172352645943E-2</v>
      </c>
      <c r="H112" s="108">
        <f t="shared" si="14"/>
        <v>1.4327172352645943E-2</v>
      </c>
      <c r="I112" s="136">
        <f t="shared" si="19"/>
        <v>1.251496785828936E-6</v>
      </c>
      <c r="J112" s="136" t="str">
        <f t="shared" si="15"/>
        <v>blue</v>
      </c>
      <c r="K112" s="108" t="e">
        <f t="shared" si="16"/>
        <v>#N/A</v>
      </c>
      <c r="L112" s="108">
        <f t="shared" si="17"/>
        <v>1.5445875524103383E-2</v>
      </c>
      <c r="M112" s="108" t="e">
        <f t="shared" si="18"/>
        <v>#N/A</v>
      </c>
    </row>
    <row r="113" spans="2:13">
      <c r="B113" s="113">
        <v>4.4550000000000001</v>
      </c>
      <c r="C113" s="134">
        <v>9.2300000000000004E-3</v>
      </c>
      <c r="D113" s="144">
        <v>3</v>
      </c>
      <c r="E113" s="144">
        <f t="shared" si="11"/>
        <v>0</v>
      </c>
      <c r="F113" s="144">
        <f t="shared" si="12"/>
        <v>1</v>
      </c>
      <c r="G113" s="110">
        <f t="shared" si="13"/>
        <v>1.4330015101668796E-2</v>
      </c>
      <c r="H113" s="108">
        <f t="shared" si="14"/>
        <v>1.0695915288478703E-2</v>
      </c>
      <c r="I113" s="136">
        <f t="shared" si="19"/>
        <v>2.1489076329955979E-6</v>
      </c>
      <c r="J113" s="136" t="str">
        <f t="shared" si="15"/>
        <v>yellow</v>
      </c>
      <c r="K113" s="108">
        <f t="shared" si="16"/>
        <v>9.2300000000000004E-3</v>
      </c>
      <c r="L113" s="108" t="e">
        <f t="shared" si="17"/>
        <v>#N/A</v>
      </c>
      <c r="M113" s="108" t="e">
        <f t="shared" si="18"/>
        <v>#N/A</v>
      </c>
    </row>
    <row r="114" spans="2:13">
      <c r="B114" s="72">
        <v>4.4794520547945202</v>
      </c>
      <c r="C114" s="134">
        <v>1.4733094000259128E-2</v>
      </c>
      <c r="D114" s="144">
        <v>2</v>
      </c>
      <c r="E114" s="144">
        <f t="shared" si="11"/>
        <v>0</v>
      </c>
      <c r="F114" s="144">
        <f t="shared" si="12"/>
        <v>0</v>
      </c>
      <c r="G114" s="110">
        <f t="shared" si="13"/>
        <v>1.4342339455713535E-2</v>
      </c>
      <c r="H114" s="108">
        <f t="shared" si="14"/>
        <v>1.4342339455713535E-2</v>
      </c>
      <c r="I114" s="136">
        <f t="shared" si="19"/>
        <v>1.5268911408303362E-7</v>
      </c>
      <c r="J114" s="136" t="str">
        <f t="shared" si="15"/>
        <v>blue</v>
      </c>
      <c r="K114" s="108" t="e">
        <f t="shared" si="16"/>
        <v>#N/A</v>
      </c>
      <c r="L114" s="108">
        <f t="shared" si="17"/>
        <v>1.4733094000259128E-2</v>
      </c>
      <c r="M114" s="108" t="e">
        <f t="shared" si="18"/>
        <v>#N/A</v>
      </c>
    </row>
    <row r="115" spans="2:13">
      <c r="B115" s="127">
        <v>4.4904109589041097</v>
      </c>
      <c r="C115" s="134">
        <v>1.4777296589713732E-2</v>
      </c>
      <c r="D115" s="144">
        <v>1</v>
      </c>
      <c r="E115" s="144">
        <f t="shared" si="11"/>
        <v>1</v>
      </c>
      <c r="F115" s="144">
        <f t="shared" si="12"/>
        <v>0</v>
      </c>
      <c r="G115" s="110">
        <f t="shared" si="13"/>
        <v>1.4347915005468063E-2</v>
      </c>
      <c r="H115" s="108">
        <f t="shared" si="14"/>
        <v>1.4730922616955565E-2</v>
      </c>
      <c r="I115" s="136">
        <f t="shared" si="19"/>
        <v>2.1505453493751481E-9</v>
      </c>
      <c r="J115" s="136" t="str">
        <f t="shared" si="15"/>
        <v>white</v>
      </c>
      <c r="K115" s="108" t="e">
        <f t="shared" si="16"/>
        <v>#N/A</v>
      </c>
      <c r="L115" s="108" t="e">
        <f t="shared" si="17"/>
        <v>#N/A</v>
      </c>
      <c r="M115" s="108">
        <f t="shared" si="18"/>
        <v>1.4777296589713732E-2</v>
      </c>
    </row>
    <row r="116" spans="2:13">
      <c r="B116" s="74">
        <v>4.5178082191780824</v>
      </c>
      <c r="C116" s="134">
        <v>1.4278694871314546E-2</v>
      </c>
      <c r="D116" s="144">
        <v>2</v>
      </c>
      <c r="E116" s="144">
        <f t="shared" si="11"/>
        <v>0</v>
      </c>
      <c r="F116" s="144">
        <f t="shared" si="12"/>
        <v>0</v>
      </c>
      <c r="G116" s="110">
        <f t="shared" si="13"/>
        <v>1.4361998367300968E-2</v>
      </c>
      <c r="H116" s="108">
        <f t="shared" si="14"/>
        <v>1.4361998367300968E-2</v>
      </c>
      <c r="I116" s="136">
        <f t="shared" si="19"/>
        <v>6.9394724435598135E-9</v>
      </c>
      <c r="J116" s="136" t="str">
        <f t="shared" si="15"/>
        <v>blue</v>
      </c>
      <c r="K116" s="108" t="e">
        <f t="shared" si="16"/>
        <v>#N/A</v>
      </c>
      <c r="L116" s="108">
        <f t="shared" si="17"/>
        <v>1.4278694871314546E-2</v>
      </c>
      <c r="M116" s="108" t="e">
        <f t="shared" si="18"/>
        <v>#N/A</v>
      </c>
    </row>
    <row r="117" spans="2:13">
      <c r="B117" s="137">
        <v>4.5315068493150683</v>
      </c>
      <c r="C117" s="134">
        <v>1.3250904358233884E-2</v>
      </c>
      <c r="D117" s="144">
        <v>2</v>
      </c>
      <c r="E117" s="144">
        <f t="shared" si="11"/>
        <v>0</v>
      </c>
      <c r="F117" s="144">
        <f t="shared" si="12"/>
        <v>0</v>
      </c>
      <c r="G117" s="110">
        <f t="shared" si="13"/>
        <v>1.4369119003452476E-2</v>
      </c>
      <c r="H117" s="108">
        <f t="shared" si="14"/>
        <v>1.4369119003452476E-2</v>
      </c>
      <c r="I117" s="136">
        <f t="shared" si="19"/>
        <v>1.2504039927813403E-6</v>
      </c>
      <c r="J117" s="136" t="str">
        <f t="shared" si="15"/>
        <v>blue</v>
      </c>
      <c r="K117" s="108" t="e">
        <f t="shared" si="16"/>
        <v>#N/A</v>
      </c>
      <c r="L117" s="108">
        <f t="shared" si="17"/>
        <v>1.3250904358233884E-2</v>
      </c>
      <c r="M117" s="108" t="e">
        <f t="shared" si="18"/>
        <v>#N/A</v>
      </c>
    </row>
    <row r="118" spans="2:13">
      <c r="B118" s="113">
        <v>4.5369999999999999</v>
      </c>
      <c r="C118" s="134">
        <v>1.0241194662978294E-2</v>
      </c>
      <c r="D118" s="144">
        <v>3</v>
      </c>
      <c r="E118" s="144">
        <f t="shared" si="11"/>
        <v>0</v>
      </c>
      <c r="F118" s="144">
        <f t="shared" si="12"/>
        <v>1</v>
      </c>
      <c r="G118" s="110">
        <f t="shared" si="13"/>
        <v>1.437198941751599E-2</v>
      </c>
      <c r="H118" s="108">
        <f t="shared" si="14"/>
        <v>1.0737889604325895E-2</v>
      </c>
      <c r="I118" s="136">
        <f t="shared" si="19"/>
        <v>2.4670586476029703E-7</v>
      </c>
      <c r="J118" s="136" t="str">
        <f t="shared" si="15"/>
        <v>yellow</v>
      </c>
      <c r="K118" s="108">
        <f t="shared" si="16"/>
        <v>1.0241194662978294E-2</v>
      </c>
      <c r="L118" s="108" t="e">
        <f t="shared" si="17"/>
        <v>#N/A</v>
      </c>
      <c r="M118" s="108" t="e">
        <f t="shared" si="18"/>
        <v>#N/A</v>
      </c>
    </row>
    <row r="119" spans="2:13">
      <c r="B119" s="150">
        <v>4.5643835616438357</v>
      </c>
      <c r="C119" s="134">
        <v>1.3853989556145247E-2</v>
      </c>
      <c r="D119" s="144">
        <v>2</v>
      </c>
      <c r="E119" s="144">
        <f t="shared" si="11"/>
        <v>0</v>
      </c>
      <c r="F119" s="144">
        <f t="shared" si="12"/>
        <v>0</v>
      </c>
      <c r="G119" s="110">
        <f t="shared" si="13"/>
        <v>1.4386429086092676E-2</v>
      </c>
      <c r="H119" s="108">
        <f t="shared" si="14"/>
        <v>1.4386429086092676E-2</v>
      </c>
      <c r="I119" s="136">
        <f t="shared" si="19"/>
        <v>2.8349185305063897E-7</v>
      </c>
      <c r="J119" s="136" t="str">
        <f t="shared" si="15"/>
        <v>blue</v>
      </c>
      <c r="K119" s="108" t="e">
        <f t="shared" si="16"/>
        <v>#N/A</v>
      </c>
      <c r="L119" s="108">
        <f t="shared" si="17"/>
        <v>1.3853989556145247E-2</v>
      </c>
      <c r="M119" s="108" t="e">
        <f t="shared" si="18"/>
        <v>#N/A</v>
      </c>
    </row>
    <row r="120" spans="2:13">
      <c r="B120" s="161">
        <v>4.57</v>
      </c>
      <c r="C120" s="134">
        <v>1.225E-2</v>
      </c>
      <c r="D120" s="144">
        <v>3</v>
      </c>
      <c r="E120" s="144">
        <f t="shared" si="11"/>
        <v>0</v>
      </c>
      <c r="F120" s="144">
        <f t="shared" si="12"/>
        <v>1</v>
      </c>
      <c r="G120" s="110">
        <f t="shared" si="13"/>
        <v>1.4389417926399115E-2</v>
      </c>
      <c r="H120" s="108">
        <f t="shared" si="14"/>
        <v>1.0755318113209022E-2</v>
      </c>
      <c r="I120" s="136">
        <f t="shared" si="19"/>
        <v>2.2340739427010397E-6</v>
      </c>
      <c r="J120" s="136" t="str">
        <f t="shared" si="15"/>
        <v>yellow</v>
      </c>
      <c r="K120" s="108">
        <f t="shared" si="16"/>
        <v>1.225E-2</v>
      </c>
      <c r="L120" s="108" t="e">
        <f t="shared" si="17"/>
        <v>#N/A</v>
      </c>
      <c r="M120" s="108" t="e">
        <f t="shared" si="18"/>
        <v>#N/A</v>
      </c>
    </row>
    <row r="121" spans="2:13">
      <c r="B121" s="74">
        <v>4.5890000000000004</v>
      </c>
      <c r="C121" s="134">
        <v>1.4279999999999999E-2</v>
      </c>
      <c r="D121" s="144">
        <v>2</v>
      </c>
      <c r="E121" s="144">
        <f t="shared" si="11"/>
        <v>0</v>
      </c>
      <c r="F121" s="144">
        <f t="shared" si="12"/>
        <v>0</v>
      </c>
      <c r="G121" s="110">
        <f t="shared" si="13"/>
        <v>1.4399598832630096E-2</v>
      </c>
      <c r="H121" s="108">
        <f t="shared" si="14"/>
        <v>1.4399598832630096E-2</v>
      </c>
      <c r="I121" s="136">
        <f t="shared" si="19"/>
        <v>1.4303880766481975E-8</v>
      </c>
      <c r="J121" s="136" t="str">
        <f t="shared" si="15"/>
        <v>blue</v>
      </c>
      <c r="K121" s="108" t="e">
        <f t="shared" si="16"/>
        <v>#N/A</v>
      </c>
      <c r="L121" s="108">
        <f t="shared" si="17"/>
        <v>1.4279999999999999E-2</v>
      </c>
      <c r="M121" s="108" t="e">
        <f t="shared" si="18"/>
        <v>#N/A</v>
      </c>
    </row>
    <row r="122" spans="2:13">
      <c r="B122" s="113">
        <v>4.6189999999999998</v>
      </c>
      <c r="C122" s="134">
        <v>1.4330000000000001E-2</v>
      </c>
      <c r="D122" s="144">
        <v>2</v>
      </c>
      <c r="E122" s="144">
        <f t="shared" si="11"/>
        <v>0</v>
      </c>
      <c r="F122" s="144">
        <f t="shared" si="12"/>
        <v>0</v>
      </c>
      <c r="G122" s="110">
        <f t="shared" si="13"/>
        <v>1.441589732539313E-2</v>
      </c>
      <c r="H122" s="108">
        <f t="shared" si="14"/>
        <v>1.441589732539313E-2</v>
      </c>
      <c r="I122" s="136">
        <f t="shared" si="19"/>
        <v>7.378350509693053E-9</v>
      </c>
      <c r="J122" s="136" t="str">
        <f t="shared" si="15"/>
        <v>blue</v>
      </c>
      <c r="K122" s="108" t="e">
        <f t="shared" si="16"/>
        <v>#N/A</v>
      </c>
      <c r="L122" s="108">
        <f t="shared" si="17"/>
        <v>1.4330000000000001E-2</v>
      </c>
      <c r="M122" s="108" t="e">
        <f t="shared" si="18"/>
        <v>#N/A</v>
      </c>
    </row>
    <row r="123" spans="2:13">
      <c r="B123" s="71">
        <v>4.6547945205479451</v>
      </c>
      <c r="C123" s="134">
        <v>1.3129186667241137E-2</v>
      </c>
      <c r="D123" s="144">
        <v>3</v>
      </c>
      <c r="E123" s="144">
        <f t="shared" si="11"/>
        <v>0</v>
      </c>
      <c r="F123" s="144">
        <f t="shared" si="12"/>
        <v>1</v>
      </c>
      <c r="G123" s="110">
        <f t="shared" si="13"/>
        <v>1.443571074747357E-2</v>
      </c>
      <c r="H123" s="108">
        <f t="shared" si="14"/>
        <v>1.0801610934283477E-2</v>
      </c>
      <c r="I123" s="136">
        <f t="shared" si="19"/>
        <v>5.4176087926533878E-6</v>
      </c>
      <c r="J123" s="136" t="str">
        <f t="shared" si="15"/>
        <v>yellow</v>
      </c>
      <c r="K123" s="108">
        <f t="shared" si="16"/>
        <v>1.3129186667241137E-2</v>
      </c>
      <c r="L123" s="108" t="e">
        <f t="shared" si="17"/>
        <v>#N/A</v>
      </c>
      <c r="M123" s="108" t="e">
        <f t="shared" si="18"/>
        <v>#N/A</v>
      </c>
    </row>
    <row r="124" spans="2:13">
      <c r="B124" s="29">
        <v>4.6575342465753424</v>
      </c>
      <c r="C124" s="134">
        <v>1.6349549136317702E-2</v>
      </c>
      <c r="D124" s="144">
        <v>1</v>
      </c>
      <c r="E124" s="144">
        <f t="shared" si="11"/>
        <v>1</v>
      </c>
      <c r="F124" s="144">
        <f t="shared" si="12"/>
        <v>0</v>
      </c>
      <c r="G124" s="110">
        <f t="shared" si="13"/>
        <v>1.4437244034250122E-2</v>
      </c>
      <c r="H124" s="108">
        <f t="shared" si="14"/>
        <v>1.4820251645737624E-2</v>
      </c>
      <c r="I124" s="136">
        <f t="shared" si="19"/>
        <v>2.3387508146945213E-6</v>
      </c>
      <c r="J124" s="136" t="str">
        <f t="shared" si="15"/>
        <v>white</v>
      </c>
      <c r="K124" s="108" t="e">
        <f t="shared" si="16"/>
        <v>#N/A</v>
      </c>
      <c r="L124" s="108" t="e">
        <f t="shared" si="17"/>
        <v>#N/A</v>
      </c>
      <c r="M124" s="108">
        <f t="shared" si="18"/>
        <v>1.6349549136317702E-2</v>
      </c>
    </row>
    <row r="125" spans="2:13">
      <c r="B125" s="140">
        <v>4.6739726027397257</v>
      </c>
      <c r="C125" s="134">
        <v>1.4137967075921387E-2</v>
      </c>
      <c r="D125" s="144">
        <v>2</v>
      </c>
      <c r="E125" s="144">
        <f t="shared" si="11"/>
        <v>0</v>
      </c>
      <c r="F125" s="144">
        <f t="shared" si="12"/>
        <v>0</v>
      </c>
      <c r="G125" s="110">
        <f t="shared" si="13"/>
        <v>1.4446494531716635E-2</v>
      </c>
      <c r="H125" s="108">
        <f t="shared" si="14"/>
        <v>1.4446494531716635E-2</v>
      </c>
      <c r="I125" s="136">
        <f t="shared" si="19"/>
        <v>9.5189190979488817E-8</v>
      </c>
      <c r="J125" s="136" t="str">
        <f t="shared" si="15"/>
        <v>blue</v>
      </c>
      <c r="K125" s="108" t="e">
        <f t="shared" si="16"/>
        <v>#N/A</v>
      </c>
      <c r="L125" s="108">
        <f t="shared" si="17"/>
        <v>1.4137967075921387E-2</v>
      </c>
      <c r="M125" s="108" t="e">
        <f t="shared" si="18"/>
        <v>#N/A</v>
      </c>
    </row>
    <row r="126" spans="2:13">
      <c r="B126" s="109">
        <v>4.6849315068493151</v>
      </c>
      <c r="C126" s="134">
        <v>1.481425179095212E-2</v>
      </c>
      <c r="D126" s="144">
        <v>2</v>
      </c>
      <c r="E126" s="144">
        <f t="shared" si="11"/>
        <v>0</v>
      </c>
      <c r="F126" s="144">
        <f t="shared" si="12"/>
        <v>0</v>
      </c>
      <c r="G126" s="110">
        <f t="shared" si="13"/>
        <v>1.4452710257409965E-2</v>
      </c>
      <c r="H126" s="108">
        <f t="shared" si="14"/>
        <v>1.4452710257409965E-2</v>
      </c>
      <c r="I126" s="136">
        <f t="shared" si="19"/>
        <v>1.3071228047601308E-7</v>
      </c>
      <c r="J126" s="136" t="str">
        <f t="shared" si="15"/>
        <v>blue</v>
      </c>
      <c r="K126" s="108" t="e">
        <f t="shared" si="16"/>
        <v>#N/A</v>
      </c>
      <c r="L126" s="108">
        <f t="shared" si="17"/>
        <v>1.481425179095212E-2</v>
      </c>
      <c r="M126" s="108" t="e">
        <f t="shared" si="18"/>
        <v>#N/A</v>
      </c>
    </row>
    <row r="127" spans="2:13">
      <c r="B127" s="29">
        <v>4.6986301369863011</v>
      </c>
      <c r="C127" s="134">
        <v>1.557651933808688E-2</v>
      </c>
      <c r="D127" s="144">
        <v>2</v>
      </c>
      <c r="E127" s="144">
        <f t="shared" si="11"/>
        <v>0</v>
      </c>
      <c r="F127" s="144">
        <f t="shared" si="12"/>
        <v>0</v>
      </c>
      <c r="G127" s="110">
        <f t="shared" ref="G127:G158" si="20">(Beta1)+
(Beta2*((1-EXP(-B127/Lambda1))/(B127/Lambda1)))+
(Beta3*((((1-EXP(-B127/Lambda1))/(B127/Lambda1)))-
(EXP(-B127/Lambda1))))+
(Beta4*((((1-EXP(-B127/Lambda2))/(B127/Lambda2)))-
(EXP(-B127/Lambda2))))</f>
        <v>1.446053528977586E-2</v>
      </c>
      <c r="H127" s="108">
        <f t="shared" ref="H127:H158" si="21">(Beta1)+
(Beta2*((1-EXP(-B127/Lambda1))/(B127/Lambda1)))+
(Beta3*((((1-EXP(-B127/Lambda1))/(B127/Lambda1)))-
(EXP(-B127/Lambda1))))+
(Beta4*((((1-EXP(-B127/Lambda2))/(B127/Lambda2)))-
(EXP(-B127/Lambda2))))+(E127*Beta5)+(F127*Beta6)</f>
        <v>1.446053528977586E-2</v>
      </c>
      <c r="I127" s="136">
        <f t="shared" si="19"/>
        <v>1.2454203960846542E-6</v>
      </c>
      <c r="J127" s="136" t="str">
        <f t="shared" si="15"/>
        <v>blue</v>
      </c>
      <c r="K127" s="108" t="e">
        <f t="shared" si="16"/>
        <v>#N/A</v>
      </c>
      <c r="L127" s="108">
        <f t="shared" si="17"/>
        <v>1.557651933808688E-2</v>
      </c>
      <c r="M127" s="108" t="e">
        <f t="shared" si="18"/>
        <v>#N/A</v>
      </c>
    </row>
    <row r="128" spans="2:13">
      <c r="B128" s="113">
        <v>4.7</v>
      </c>
      <c r="C128" s="134">
        <v>1.5260000000000001E-2</v>
      </c>
      <c r="D128" s="144">
        <v>2</v>
      </c>
      <c r="E128" s="144">
        <f t="shared" si="11"/>
        <v>0</v>
      </c>
      <c r="F128" s="144">
        <f t="shared" si="12"/>
        <v>0</v>
      </c>
      <c r="G128" s="110">
        <f t="shared" si="20"/>
        <v>1.4461321198798314E-2</v>
      </c>
      <c r="H128" s="108">
        <f t="shared" si="21"/>
        <v>1.4461321198798314E-2</v>
      </c>
      <c r="I128" s="136">
        <f t="shared" si="19"/>
        <v>6.3788782748896412E-7</v>
      </c>
      <c r="J128" s="136" t="str">
        <f t="shared" si="15"/>
        <v>blue</v>
      </c>
      <c r="K128" s="108" t="e">
        <f t="shared" si="16"/>
        <v>#N/A</v>
      </c>
      <c r="L128" s="108">
        <f t="shared" si="17"/>
        <v>1.5260000000000001E-2</v>
      </c>
      <c r="M128" s="108" t="e">
        <f t="shared" si="18"/>
        <v>#N/A</v>
      </c>
    </row>
    <row r="129" spans="2:13">
      <c r="B129" s="74">
        <v>4.7</v>
      </c>
      <c r="C129" s="134">
        <v>1.0660000000000001E-2</v>
      </c>
      <c r="D129" s="144">
        <v>3</v>
      </c>
      <c r="E129" s="144">
        <f t="shared" si="11"/>
        <v>0</v>
      </c>
      <c r="F129" s="144">
        <f t="shared" si="12"/>
        <v>1</v>
      </c>
      <c r="G129" s="110">
        <f t="shared" si="20"/>
        <v>1.4461321198798314E-2</v>
      </c>
      <c r="H129" s="108">
        <f t="shared" si="21"/>
        <v>1.082722138560822E-2</v>
      </c>
      <c r="I129" s="136">
        <f t="shared" si="19"/>
        <v>2.7962991804732791E-8</v>
      </c>
      <c r="J129" s="136" t="str">
        <f t="shared" si="15"/>
        <v>yellow</v>
      </c>
      <c r="K129" s="108">
        <f t="shared" si="16"/>
        <v>1.0660000000000001E-2</v>
      </c>
      <c r="L129" s="108" t="e">
        <f t="shared" si="17"/>
        <v>#N/A</v>
      </c>
      <c r="M129" s="108" t="e">
        <f t="shared" si="18"/>
        <v>#N/A</v>
      </c>
    </row>
    <row r="130" spans="2:13">
      <c r="B130" s="29">
        <v>4.7315068493150685</v>
      </c>
      <c r="C130" s="134">
        <v>1.5255981631093166E-2</v>
      </c>
      <c r="D130" s="144">
        <v>2</v>
      </c>
      <c r="E130" s="144">
        <f t="shared" si="11"/>
        <v>0</v>
      </c>
      <c r="F130" s="144">
        <f t="shared" si="12"/>
        <v>0</v>
      </c>
      <c r="G130" s="110">
        <f t="shared" si="20"/>
        <v>1.4479569830918722E-2</v>
      </c>
      <c r="H130" s="108">
        <f t="shared" si="21"/>
        <v>1.4479569830918722E-2</v>
      </c>
      <c r="I130" s="136">
        <f t="shared" si="19"/>
        <v>6.0281528345012001E-7</v>
      </c>
      <c r="J130" s="136" t="str">
        <f t="shared" si="15"/>
        <v>blue</v>
      </c>
      <c r="K130" s="108" t="e">
        <f t="shared" si="16"/>
        <v>#N/A</v>
      </c>
      <c r="L130" s="108">
        <f t="shared" si="17"/>
        <v>1.5255981631093166E-2</v>
      </c>
      <c r="M130" s="108" t="e">
        <f t="shared" si="18"/>
        <v>#N/A</v>
      </c>
    </row>
    <row r="131" spans="2:13">
      <c r="B131" s="26">
        <v>4.7397260273972606</v>
      </c>
      <c r="C131" s="134">
        <v>1.7161217239686527E-2</v>
      </c>
      <c r="D131" s="144">
        <v>1</v>
      </c>
      <c r="E131" s="144">
        <f t="shared" si="11"/>
        <v>1</v>
      </c>
      <c r="F131" s="144">
        <f t="shared" si="12"/>
        <v>0</v>
      </c>
      <c r="G131" s="110">
        <f t="shared" si="20"/>
        <v>1.4484385297849492E-2</v>
      </c>
      <c r="H131" s="108">
        <f t="shared" si="21"/>
        <v>1.4867392909336995E-2</v>
      </c>
      <c r="I131" s="136">
        <f t="shared" si="19"/>
        <v>5.2616300585034808E-6</v>
      </c>
      <c r="J131" s="136" t="str">
        <f t="shared" si="15"/>
        <v>white</v>
      </c>
      <c r="K131" s="108" t="e">
        <f t="shared" si="16"/>
        <v>#N/A</v>
      </c>
      <c r="L131" s="108" t="e">
        <f t="shared" si="17"/>
        <v>#N/A</v>
      </c>
      <c r="M131" s="108">
        <f t="shared" si="18"/>
        <v>1.7161217239686527E-2</v>
      </c>
    </row>
    <row r="132" spans="2:13">
      <c r="B132" s="162">
        <v>4.7698630136986298</v>
      </c>
      <c r="C132" s="134">
        <v>1.4864635258796235E-2</v>
      </c>
      <c r="D132" s="144">
        <v>2</v>
      </c>
      <c r="E132" s="144">
        <f t="shared" si="11"/>
        <v>0</v>
      </c>
      <c r="F132" s="144">
        <f t="shared" si="12"/>
        <v>0</v>
      </c>
      <c r="G132" s="110">
        <f t="shared" si="20"/>
        <v>1.4502239503941701E-2</v>
      </c>
      <c r="H132" s="108">
        <f t="shared" si="21"/>
        <v>1.4502239503941701E-2</v>
      </c>
      <c r="I132" s="136">
        <f t="shared" si="19"/>
        <v>1.3133068313658786E-7</v>
      </c>
      <c r="J132" s="136" t="str">
        <f t="shared" si="15"/>
        <v>blue</v>
      </c>
      <c r="K132" s="108" t="e">
        <f t="shared" si="16"/>
        <v>#N/A</v>
      </c>
      <c r="L132" s="108">
        <f t="shared" si="17"/>
        <v>1.4864635258796235E-2</v>
      </c>
      <c r="M132" s="108" t="e">
        <f t="shared" si="18"/>
        <v>#N/A</v>
      </c>
    </row>
    <row r="133" spans="2:13">
      <c r="B133" s="139">
        <v>4.7808219178082192</v>
      </c>
      <c r="C133" s="134">
        <v>1.6193603504710694E-2</v>
      </c>
      <c r="D133" s="144">
        <v>2</v>
      </c>
      <c r="E133" s="144">
        <f t="shared" si="11"/>
        <v>0</v>
      </c>
      <c r="F133" s="144">
        <f t="shared" si="12"/>
        <v>0</v>
      </c>
      <c r="G133" s="110">
        <f t="shared" si="20"/>
        <v>1.4508809670093444E-2</v>
      </c>
      <c r="H133" s="108">
        <f t="shared" si="21"/>
        <v>1.4508809670093444E-2</v>
      </c>
      <c r="I133" s="136">
        <f t="shared" si="19"/>
        <v>2.8385302651642998E-6</v>
      </c>
      <c r="J133" s="136" t="str">
        <f t="shared" si="15"/>
        <v>blue</v>
      </c>
      <c r="K133" s="108" t="e">
        <f t="shared" si="16"/>
        <v>#N/A</v>
      </c>
      <c r="L133" s="108">
        <f t="shared" si="17"/>
        <v>1.6193603504710694E-2</v>
      </c>
      <c r="M133" s="108" t="e">
        <f t="shared" si="18"/>
        <v>#N/A</v>
      </c>
    </row>
    <row r="134" spans="2:13">
      <c r="B134" s="109">
        <v>4.79</v>
      </c>
      <c r="C134" s="134">
        <v>1.0705955125371218E-2</v>
      </c>
      <c r="D134" s="144">
        <v>3</v>
      </c>
      <c r="E134" s="144">
        <f t="shared" si="11"/>
        <v>0</v>
      </c>
      <c r="F134" s="144">
        <f t="shared" si="12"/>
        <v>1</v>
      </c>
      <c r="G134" s="110">
        <f t="shared" si="20"/>
        <v>1.4514344400513648E-2</v>
      </c>
      <c r="H134" s="108">
        <f t="shared" si="21"/>
        <v>1.0880244587323555E-2</v>
      </c>
      <c r="I134" s="136">
        <f t="shared" si="19"/>
        <v>3.0376816547635072E-8</v>
      </c>
      <c r="J134" s="136" t="str">
        <f t="shared" si="15"/>
        <v>yellow</v>
      </c>
      <c r="K134" s="108">
        <f t="shared" si="16"/>
        <v>1.0705955125371218E-2</v>
      </c>
      <c r="L134" s="108" t="e">
        <f t="shared" si="17"/>
        <v>#N/A</v>
      </c>
      <c r="M134" s="108" t="e">
        <f t="shared" si="18"/>
        <v>#N/A</v>
      </c>
    </row>
    <row r="135" spans="2:13">
      <c r="B135" s="128">
        <v>4.8136986301369866</v>
      </c>
      <c r="C135" s="134">
        <v>1.5894845350063282E-2</v>
      </c>
      <c r="D135" s="144">
        <v>2</v>
      </c>
      <c r="E135" s="144">
        <f t="shared" si="11"/>
        <v>0</v>
      </c>
      <c r="F135" s="144">
        <f t="shared" si="12"/>
        <v>0</v>
      </c>
      <c r="G135" s="110">
        <f t="shared" si="20"/>
        <v>1.4528772516588472E-2</v>
      </c>
      <c r="H135" s="108">
        <f t="shared" si="21"/>
        <v>1.4528772516588472E-2</v>
      </c>
      <c r="I135" s="136">
        <f t="shared" si="19"/>
        <v>1.8661549863578945E-6</v>
      </c>
      <c r="J135" s="136" t="str">
        <f t="shared" si="15"/>
        <v>blue</v>
      </c>
      <c r="K135" s="108" t="e">
        <f t="shared" si="16"/>
        <v>#N/A</v>
      </c>
      <c r="L135" s="108">
        <f t="shared" si="17"/>
        <v>1.5894845350063282E-2</v>
      </c>
      <c r="M135" s="108" t="e">
        <f t="shared" si="18"/>
        <v>#N/A</v>
      </c>
    </row>
    <row r="136" spans="2:13">
      <c r="B136" s="159">
        <v>4.82</v>
      </c>
      <c r="C136" s="134">
        <v>1.267468686643277E-2</v>
      </c>
      <c r="D136" s="144">
        <v>3</v>
      </c>
      <c r="E136" s="144">
        <f t="shared" si="11"/>
        <v>0</v>
      </c>
      <c r="F136" s="144">
        <f t="shared" si="12"/>
        <v>1</v>
      </c>
      <c r="G136" s="110">
        <f t="shared" si="20"/>
        <v>1.4532642361528188E-2</v>
      </c>
      <c r="H136" s="108">
        <f t="shared" si="21"/>
        <v>1.0898542548338094E-2</v>
      </c>
      <c r="I136" s="136">
        <f t="shared" si="19"/>
        <v>3.1546886387000013E-6</v>
      </c>
      <c r="J136" s="136" t="str">
        <f t="shared" si="15"/>
        <v>yellow</v>
      </c>
      <c r="K136" s="108">
        <f t="shared" si="16"/>
        <v>1.267468686643277E-2</v>
      </c>
      <c r="L136" s="108" t="e">
        <f t="shared" si="17"/>
        <v>#N/A</v>
      </c>
      <c r="M136" s="108" t="e">
        <f t="shared" si="18"/>
        <v>#N/A</v>
      </c>
    </row>
    <row r="137" spans="2:13">
      <c r="B137" s="111">
        <v>4.8356164383561646</v>
      </c>
      <c r="C137" s="134">
        <v>1.4535207301172502E-2</v>
      </c>
      <c r="D137" s="144">
        <v>2</v>
      </c>
      <c r="E137" s="144">
        <f t="shared" si="11"/>
        <v>0</v>
      </c>
      <c r="F137" s="144">
        <f t="shared" si="12"/>
        <v>0</v>
      </c>
      <c r="G137" s="110">
        <f t="shared" si="20"/>
        <v>1.4542293938719891E-2</v>
      </c>
      <c r="H137" s="108">
        <f t="shared" si="21"/>
        <v>1.4542293938719891E-2</v>
      </c>
      <c r="I137" s="136">
        <f t="shared" si="19"/>
        <v>5.0220431728074622E-11</v>
      </c>
      <c r="J137" s="136" t="str">
        <f t="shared" si="15"/>
        <v>blue</v>
      </c>
      <c r="K137" s="108" t="e">
        <f t="shared" si="16"/>
        <v>#N/A</v>
      </c>
      <c r="L137" s="108">
        <f t="shared" si="17"/>
        <v>1.4535207301172502E-2</v>
      </c>
      <c r="M137" s="108" t="e">
        <f t="shared" si="18"/>
        <v>#N/A</v>
      </c>
    </row>
    <row r="138" spans="2:13">
      <c r="B138" s="74">
        <v>4.8680000000000003</v>
      </c>
      <c r="C138" s="134">
        <v>1.5529999999999999E-2</v>
      </c>
      <c r="D138" s="144">
        <v>2</v>
      </c>
      <c r="E138" s="144">
        <f t="shared" si="11"/>
        <v>0</v>
      </c>
      <c r="F138" s="144">
        <f t="shared" si="12"/>
        <v>0</v>
      </c>
      <c r="G138" s="110">
        <f t="shared" si="20"/>
        <v>1.4562588277780716E-2</v>
      </c>
      <c r="H138" s="108">
        <f t="shared" si="21"/>
        <v>1.4562588277780716E-2</v>
      </c>
      <c r="I138" s="136">
        <f t="shared" si="19"/>
        <v>9.3588544028727771E-7</v>
      </c>
      <c r="J138" s="136" t="str">
        <f t="shared" si="15"/>
        <v>blue</v>
      </c>
      <c r="K138" s="108" t="e">
        <f t="shared" si="16"/>
        <v>#N/A</v>
      </c>
      <c r="L138" s="108">
        <f t="shared" si="17"/>
        <v>1.5529999999999999E-2</v>
      </c>
      <c r="M138" s="108" t="e">
        <f t="shared" si="18"/>
        <v>#N/A</v>
      </c>
    </row>
    <row r="139" spans="2:13">
      <c r="B139" s="149">
        <v>4.9315068493150687</v>
      </c>
      <c r="C139" s="134">
        <v>1.4424753137966271E-2</v>
      </c>
      <c r="D139" s="144">
        <v>2</v>
      </c>
      <c r="E139" s="144">
        <f t="shared" si="11"/>
        <v>0</v>
      </c>
      <c r="F139" s="144">
        <f t="shared" si="12"/>
        <v>0</v>
      </c>
      <c r="G139" s="110">
        <f t="shared" si="20"/>
        <v>1.4603503814766741E-2</v>
      </c>
      <c r="H139" s="108">
        <f t="shared" si="21"/>
        <v>1.4603503814766741E-2</v>
      </c>
      <c r="I139" s="136">
        <f t="shared" si="19"/>
        <v>3.1951804456626056E-8</v>
      </c>
      <c r="J139" s="136" t="str">
        <f t="shared" si="15"/>
        <v>blue</v>
      </c>
      <c r="K139" s="108" t="e">
        <f t="shared" si="16"/>
        <v>#N/A</v>
      </c>
      <c r="L139" s="108">
        <f t="shared" si="17"/>
        <v>1.4424753137966271E-2</v>
      </c>
      <c r="M139" s="108" t="e">
        <f t="shared" si="18"/>
        <v>#N/A</v>
      </c>
    </row>
    <row r="140" spans="2:13">
      <c r="B140" s="113">
        <v>4.95</v>
      </c>
      <c r="C140" s="134">
        <v>1.5269999999999999E-2</v>
      </c>
      <c r="D140" s="144">
        <v>2</v>
      </c>
      <c r="E140" s="144">
        <f t="shared" si="11"/>
        <v>0</v>
      </c>
      <c r="F140" s="144">
        <f t="shared" si="12"/>
        <v>0</v>
      </c>
      <c r="G140" s="110">
        <f t="shared" si="20"/>
        <v>1.4615701171609036E-2</v>
      </c>
      <c r="H140" s="108">
        <f t="shared" si="21"/>
        <v>1.4615701171609036E-2</v>
      </c>
      <c r="I140" s="136">
        <f t="shared" si="19"/>
        <v>4.2810695683378658E-7</v>
      </c>
      <c r="J140" s="136" t="str">
        <f t="shared" si="15"/>
        <v>blue</v>
      </c>
      <c r="K140" s="108" t="e">
        <f t="shared" si="16"/>
        <v>#N/A</v>
      </c>
      <c r="L140" s="108">
        <f t="shared" si="17"/>
        <v>1.5269999999999999E-2</v>
      </c>
      <c r="M140" s="108" t="e">
        <f t="shared" si="18"/>
        <v>#N/A</v>
      </c>
    </row>
    <row r="141" spans="2:13">
      <c r="B141" s="116">
        <v>4.9506849315068493</v>
      </c>
      <c r="C141" s="134">
        <v>1.0479263904848782E-2</v>
      </c>
      <c r="D141" s="144">
        <v>3</v>
      </c>
      <c r="E141" s="144">
        <f t="shared" si="11"/>
        <v>0</v>
      </c>
      <c r="F141" s="144">
        <f t="shared" si="12"/>
        <v>1</v>
      </c>
      <c r="G141" s="110">
        <f t="shared" si="20"/>
        <v>1.4616155402812681E-2</v>
      </c>
      <c r="H141" s="108">
        <f t="shared" si="21"/>
        <v>1.0982055589622588E-2</v>
      </c>
      <c r="I141" s="136">
        <f t="shared" si="19"/>
        <v>2.5279947827768239E-7</v>
      </c>
      <c r="J141" s="136" t="str">
        <f t="shared" si="15"/>
        <v>yellow</v>
      </c>
      <c r="K141" s="108">
        <f t="shared" si="16"/>
        <v>1.0479263904848782E-2</v>
      </c>
      <c r="L141" s="108" t="e">
        <f t="shared" si="17"/>
        <v>#N/A</v>
      </c>
      <c r="M141" s="108" t="e">
        <f t="shared" si="18"/>
        <v>#N/A</v>
      </c>
    </row>
    <row r="142" spans="2:13">
      <c r="B142" s="148">
        <v>4.9534246575342467</v>
      </c>
      <c r="C142" s="134">
        <v>1.5740709565938579E-2</v>
      </c>
      <c r="D142" s="144">
        <v>2</v>
      </c>
      <c r="E142" s="144">
        <f t="shared" si="11"/>
        <v>0</v>
      </c>
      <c r="F142" s="144">
        <f t="shared" si="12"/>
        <v>0</v>
      </c>
      <c r="G142" s="110">
        <f t="shared" si="20"/>
        <v>1.4617974102732434E-2</v>
      </c>
      <c r="H142" s="108">
        <f t="shared" si="21"/>
        <v>1.4617974102732434E-2</v>
      </c>
      <c r="I142" s="136">
        <f t="shared" si="19"/>
        <v>1.260534920340717E-6</v>
      </c>
      <c r="J142" s="136" t="str">
        <f t="shared" si="15"/>
        <v>blue</v>
      </c>
      <c r="K142" s="108" t="e">
        <f t="shared" si="16"/>
        <v>#N/A</v>
      </c>
      <c r="L142" s="108">
        <f t="shared" si="17"/>
        <v>1.5740709565938579E-2</v>
      </c>
      <c r="M142" s="108" t="e">
        <f t="shared" si="18"/>
        <v>#N/A</v>
      </c>
    </row>
    <row r="143" spans="2:13">
      <c r="B143" s="113">
        <v>4.984</v>
      </c>
      <c r="C143" s="134">
        <v>1.472E-2</v>
      </c>
      <c r="D143" s="144">
        <v>2</v>
      </c>
      <c r="E143" s="144">
        <f t="shared" si="11"/>
        <v>0</v>
      </c>
      <c r="F143" s="144">
        <f t="shared" si="12"/>
        <v>0</v>
      </c>
      <c r="G143" s="110">
        <f t="shared" si="20"/>
        <v>1.4638464285884546E-2</v>
      </c>
      <c r="H143" s="108">
        <f t="shared" si="21"/>
        <v>1.4638464285884546E-2</v>
      </c>
      <c r="I143" s="136">
        <f t="shared" si="19"/>
        <v>6.6480726763171923E-9</v>
      </c>
      <c r="J143" s="136" t="str">
        <f t="shared" si="15"/>
        <v>blue</v>
      </c>
      <c r="K143" s="108" t="e">
        <f t="shared" si="16"/>
        <v>#N/A</v>
      </c>
      <c r="L143" s="108">
        <f t="shared" si="17"/>
        <v>1.472E-2</v>
      </c>
      <c r="M143" s="108" t="e">
        <f t="shared" si="18"/>
        <v>#N/A</v>
      </c>
    </row>
    <row r="144" spans="2:13">
      <c r="B144" s="113">
        <v>4.99</v>
      </c>
      <c r="C144" s="134">
        <v>1.6986574283212721E-2</v>
      </c>
      <c r="D144" s="144">
        <v>1</v>
      </c>
      <c r="E144" s="144">
        <f t="shared" si="11"/>
        <v>1</v>
      </c>
      <c r="F144" s="144">
        <f t="shared" si="12"/>
        <v>0</v>
      </c>
      <c r="G144" s="110">
        <f t="shared" si="20"/>
        <v>1.4642527097114314E-2</v>
      </c>
      <c r="H144" s="108">
        <f t="shared" si="21"/>
        <v>1.5025534708601816E-2</v>
      </c>
      <c r="I144" s="136">
        <f t="shared" si="19"/>
        <v>3.8456762131901202E-6</v>
      </c>
      <c r="J144" s="136" t="str">
        <f t="shared" si="15"/>
        <v>white</v>
      </c>
      <c r="K144" s="108" t="e">
        <f t="shared" si="16"/>
        <v>#N/A</v>
      </c>
      <c r="L144" s="108" t="e">
        <f t="shared" si="17"/>
        <v>#N/A</v>
      </c>
      <c r="M144" s="108">
        <f t="shared" si="18"/>
        <v>1.6986574283212721E-2</v>
      </c>
    </row>
    <row r="145" spans="2:13">
      <c r="B145" s="113">
        <v>5.0327999999999999</v>
      </c>
      <c r="C145" s="134">
        <v>1.6120000000000002E-2</v>
      </c>
      <c r="D145" s="144">
        <v>2</v>
      </c>
      <c r="E145" s="144">
        <f t="shared" si="11"/>
        <v>0</v>
      </c>
      <c r="F145" s="144">
        <f t="shared" si="12"/>
        <v>0</v>
      </c>
      <c r="G145" s="110">
        <f t="shared" si="20"/>
        <v>1.4671910883724323E-2</v>
      </c>
      <c r="H145" s="108">
        <f t="shared" si="21"/>
        <v>1.4671910883724323E-2</v>
      </c>
      <c r="I145" s="136">
        <f t="shared" si="19"/>
        <v>2.0969620886760789E-6</v>
      </c>
      <c r="J145" s="136" t="str">
        <f t="shared" si="15"/>
        <v>blue</v>
      </c>
      <c r="K145" s="108" t="e">
        <f t="shared" si="16"/>
        <v>#N/A</v>
      </c>
      <c r="L145" s="108">
        <f t="shared" si="17"/>
        <v>1.6120000000000002E-2</v>
      </c>
      <c r="M145" s="108" t="e">
        <f t="shared" si="18"/>
        <v>#N/A</v>
      </c>
    </row>
    <row r="146" spans="2:13">
      <c r="B146" s="113">
        <v>5.0656999999999996</v>
      </c>
      <c r="C146" s="134">
        <v>1.5552554887386967E-2</v>
      </c>
      <c r="D146" s="144">
        <v>2</v>
      </c>
      <c r="E146" s="144">
        <f t="shared" si="11"/>
        <v>0</v>
      </c>
      <c r="F146" s="144">
        <f t="shared" si="12"/>
        <v>0</v>
      </c>
      <c r="G146" s="110">
        <f t="shared" si="20"/>
        <v>1.469498208682735E-2</v>
      </c>
      <c r="H146" s="108">
        <f t="shared" si="21"/>
        <v>1.469498208682735E-2</v>
      </c>
      <c r="I146" s="136">
        <f t="shared" si="19"/>
        <v>7.3543110825966595E-7</v>
      </c>
      <c r="J146" s="136" t="str">
        <f t="shared" si="15"/>
        <v>blue</v>
      </c>
      <c r="K146" s="108" t="e">
        <f t="shared" si="16"/>
        <v>#N/A</v>
      </c>
      <c r="L146" s="108">
        <f t="shared" si="17"/>
        <v>1.5552554887386967E-2</v>
      </c>
      <c r="M146" s="108" t="e">
        <f t="shared" si="18"/>
        <v>#N/A</v>
      </c>
    </row>
    <row r="147" spans="2:13">
      <c r="B147" s="129">
        <v>5.1150684931506847</v>
      </c>
      <c r="C147" s="134">
        <v>1.5779476726427343E-2</v>
      </c>
      <c r="D147" s="144">
        <v>2</v>
      </c>
      <c r="E147" s="144">
        <f t="shared" si="11"/>
        <v>0</v>
      </c>
      <c r="F147" s="144">
        <f t="shared" si="12"/>
        <v>0</v>
      </c>
      <c r="G147" s="110">
        <f t="shared" si="20"/>
        <v>1.4730401374184927E-2</v>
      </c>
      <c r="H147" s="108">
        <f t="shared" si="21"/>
        <v>1.4730401374184927E-2</v>
      </c>
      <c r="I147" s="136">
        <f t="shared" si="19"/>
        <v>1.1005590946825488E-6</v>
      </c>
      <c r="J147" s="136" t="str">
        <f t="shared" si="15"/>
        <v>blue</v>
      </c>
      <c r="K147" s="108" t="e">
        <f t="shared" si="16"/>
        <v>#N/A</v>
      </c>
      <c r="L147" s="108">
        <f t="shared" si="17"/>
        <v>1.5779476726427343E-2</v>
      </c>
      <c r="M147" s="108" t="e">
        <f t="shared" si="18"/>
        <v>#N/A</v>
      </c>
    </row>
    <row r="148" spans="2:13">
      <c r="B148" s="74">
        <v>5.16</v>
      </c>
      <c r="C148" s="134">
        <v>1.5960000000000002E-2</v>
      </c>
      <c r="D148" s="144">
        <v>1</v>
      </c>
      <c r="E148" s="144">
        <f t="shared" si="11"/>
        <v>1</v>
      </c>
      <c r="F148" s="144">
        <f t="shared" si="12"/>
        <v>0</v>
      </c>
      <c r="G148" s="110">
        <f t="shared" si="20"/>
        <v>1.4763481055063542E-2</v>
      </c>
      <c r="H148" s="108">
        <f t="shared" si="21"/>
        <v>1.5146488666551045E-2</v>
      </c>
      <c r="I148" s="136">
        <f t="shared" si="19"/>
        <v>6.6180068964990024E-7</v>
      </c>
      <c r="J148" s="136" t="str">
        <f t="shared" si="15"/>
        <v>white</v>
      </c>
      <c r="K148" s="108" t="e">
        <f t="shared" si="16"/>
        <v>#N/A</v>
      </c>
      <c r="L148" s="108" t="e">
        <f t="shared" si="17"/>
        <v>#N/A</v>
      </c>
      <c r="M148" s="108">
        <f t="shared" si="18"/>
        <v>1.5960000000000002E-2</v>
      </c>
    </row>
    <row r="149" spans="2:13">
      <c r="B149" s="74">
        <v>5.2</v>
      </c>
      <c r="C149" s="134">
        <v>1.72E-2</v>
      </c>
      <c r="D149" s="144">
        <v>2</v>
      </c>
      <c r="E149" s="144">
        <f t="shared" si="11"/>
        <v>0</v>
      </c>
      <c r="F149" s="144">
        <f t="shared" si="12"/>
        <v>0</v>
      </c>
      <c r="G149" s="110">
        <f t="shared" si="20"/>
        <v>1.4793613875130732E-2</v>
      </c>
      <c r="H149" s="108">
        <f t="shared" si="21"/>
        <v>1.4793613875130732E-2</v>
      </c>
      <c r="I149" s="136">
        <f t="shared" si="19"/>
        <v>5.7906941819633308E-6</v>
      </c>
      <c r="J149" s="136" t="str">
        <f t="shared" si="15"/>
        <v>blue</v>
      </c>
      <c r="K149" s="108" t="e">
        <f t="shared" si="16"/>
        <v>#N/A</v>
      </c>
      <c r="L149" s="108">
        <f t="shared" si="17"/>
        <v>1.72E-2</v>
      </c>
      <c r="M149" s="108" t="e">
        <f t="shared" si="18"/>
        <v>#N/A</v>
      </c>
    </row>
    <row r="150" spans="2:13">
      <c r="B150" s="74">
        <v>5.2329999999999997</v>
      </c>
      <c r="C150" s="134">
        <v>1.5730000000000001E-2</v>
      </c>
      <c r="D150" s="144">
        <v>2</v>
      </c>
      <c r="E150" s="144">
        <f t="shared" si="11"/>
        <v>0</v>
      </c>
      <c r="F150" s="144">
        <f t="shared" si="12"/>
        <v>0</v>
      </c>
      <c r="G150" s="110">
        <f t="shared" si="20"/>
        <v>1.481896247451836E-2</v>
      </c>
      <c r="H150" s="108">
        <f t="shared" si="21"/>
        <v>1.481896247451836E-2</v>
      </c>
      <c r="I150" s="136">
        <f t="shared" si="19"/>
        <v>8.2998937283571127E-7</v>
      </c>
      <c r="J150" s="136" t="str">
        <f t="shared" si="15"/>
        <v>blue</v>
      </c>
      <c r="K150" s="108" t="e">
        <f t="shared" si="16"/>
        <v>#N/A</v>
      </c>
      <c r="L150" s="108">
        <f t="shared" si="17"/>
        <v>1.5730000000000001E-2</v>
      </c>
      <c r="M150" s="108" t="e">
        <f t="shared" si="18"/>
        <v>#N/A</v>
      </c>
    </row>
    <row r="151" spans="2:13">
      <c r="B151" s="142">
        <v>5.2438356164383562</v>
      </c>
      <c r="C151" s="134">
        <v>1.5370508010516329E-2</v>
      </c>
      <c r="D151" s="144">
        <v>1</v>
      </c>
      <c r="E151" s="144">
        <f t="shared" si="11"/>
        <v>1</v>
      </c>
      <c r="F151" s="144">
        <f t="shared" si="12"/>
        <v>0</v>
      </c>
      <c r="G151" s="110">
        <f t="shared" si="20"/>
        <v>1.4827382687436687E-2</v>
      </c>
      <c r="H151" s="108">
        <f t="shared" si="21"/>
        <v>1.521039029892419E-2</v>
      </c>
      <c r="I151" s="136">
        <f t="shared" si="19"/>
        <v>2.5637681565503381E-8</v>
      </c>
      <c r="J151" s="136" t="str">
        <f t="shared" si="15"/>
        <v>white</v>
      </c>
      <c r="K151" s="108" t="e">
        <f t="shared" si="16"/>
        <v>#N/A</v>
      </c>
      <c r="L151" s="108" t="e">
        <f t="shared" si="17"/>
        <v>#N/A</v>
      </c>
      <c r="M151" s="108">
        <f t="shared" si="18"/>
        <v>1.5370508010516329E-2</v>
      </c>
    </row>
    <row r="152" spans="2:13">
      <c r="B152" s="112">
        <v>5.2849315068493148</v>
      </c>
      <c r="C152" s="134">
        <v>1.7151227080719568E-2</v>
      </c>
      <c r="D152" s="144">
        <v>2</v>
      </c>
      <c r="E152" s="144">
        <f t="shared" si="11"/>
        <v>0</v>
      </c>
      <c r="F152" s="144">
        <f t="shared" si="12"/>
        <v>0</v>
      </c>
      <c r="G152" s="110">
        <f t="shared" si="20"/>
        <v>1.485975556211051E-2</v>
      </c>
      <c r="H152" s="108">
        <f t="shared" si="21"/>
        <v>1.485975556211051E-2</v>
      </c>
      <c r="I152" s="136">
        <f t="shared" si="19"/>
        <v>5.2508417205965038E-6</v>
      </c>
      <c r="J152" s="136" t="str">
        <f t="shared" si="15"/>
        <v>blue</v>
      </c>
      <c r="K152" s="108" t="e">
        <f t="shared" si="16"/>
        <v>#N/A</v>
      </c>
      <c r="L152" s="108">
        <f t="shared" si="17"/>
        <v>1.7151227080719568E-2</v>
      </c>
      <c r="M152" s="108" t="e">
        <f t="shared" si="18"/>
        <v>#N/A</v>
      </c>
    </row>
    <row r="153" spans="2:13">
      <c r="B153" s="140">
        <v>5.3178082191780822</v>
      </c>
      <c r="C153" s="134">
        <v>1.6055377716618954E-2</v>
      </c>
      <c r="D153" s="144">
        <v>2</v>
      </c>
      <c r="E153" s="144">
        <f t="shared" si="11"/>
        <v>0</v>
      </c>
      <c r="F153" s="144">
        <f t="shared" si="12"/>
        <v>0</v>
      </c>
      <c r="G153" s="110">
        <f t="shared" si="20"/>
        <v>1.4886155047220182E-2</v>
      </c>
      <c r="H153" s="108">
        <f t="shared" si="21"/>
        <v>1.4886155047220182E-2</v>
      </c>
      <c r="I153" s="136">
        <f t="shared" si="19"/>
        <v>1.3670816506359895E-6</v>
      </c>
      <c r="J153" s="136" t="str">
        <f t="shared" si="15"/>
        <v>blue</v>
      </c>
      <c r="K153" s="108" t="e">
        <f t="shared" si="16"/>
        <v>#N/A</v>
      </c>
      <c r="L153" s="108">
        <f t="shared" si="17"/>
        <v>1.6055377716618954E-2</v>
      </c>
      <c r="M153" s="108" t="e">
        <f t="shared" si="18"/>
        <v>#N/A</v>
      </c>
    </row>
    <row r="154" spans="2:13">
      <c r="B154" s="147">
        <v>5.3726027397260276</v>
      </c>
      <c r="C154" s="134">
        <v>1.5239826952380906E-2</v>
      </c>
      <c r="D154" s="144">
        <v>2</v>
      </c>
      <c r="E154" s="144">
        <f t="shared" si="11"/>
        <v>0</v>
      </c>
      <c r="F154" s="144">
        <f t="shared" si="12"/>
        <v>0</v>
      </c>
      <c r="G154" s="110">
        <f t="shared" si="20"/>
        <v>1.4931150326571571E-2</v>
      </c>
      <c r="H154" s="108">
        <f t="shared" si="21"/>
        <v>1.4931150326571571E-2</v>
      </c>
      <c r="I154" s="136">
        <f t="shared" si="19"/>
        <v>9.5281259321036649E-8</v>
      </c>
      <c r="J154" s="136" t="str">
        <f t="shared" si="15"/>
        <v>blue</v>
      </c>
      <c r="K154" s="108" t="e">
        <f t="shared" si="16"/>
        <v>#N/A</v>
      </c>
      <c r="L154" s="108">
        <f t="shared" si="17"/>
        <v>1.5239826952380906E-2</v>
      </c>
      <c r="M154" s="108" t="e">
        <f t="shared" si="18"/>
        <v>#N/A</v>
      </c>
    </row>
    <row r="155" spans="2:13">
      <c r="B155" s="135">
        <v>5.4054794520547942</v>
      </c>
      <c r="C155" s="134">
        <v>1.5253180533004743E-2</v>
      </c>
      <c r="D155" s="144">
        <v>1</v>
      </c>
      <c r="E155" s="144">
        <f t="shared" si="11"/>
        <v>1</v>
      </c>
      <c r="F155" s="144">
        <f t="shared" si="12"/>
        <v>0</v>
      </c>
      <c r="G155" s="110">
        <f t="shared" si="20"/>
        <v>1.4958748171673055E-2</v>
      </c>
      <c r="H155" s="108">
        <f t="shared" si="21"/>
        <v>1.5341755783160558E-2</v>
      </c>
      <c r="I155" s="136">
        <f t="shared" si="19"/>
        <v>7.845574940165192E-9</v>
      </c>
      <c r="J155" s="136" t="str">
        <f t="shared" si="15"/>
        <v>white</v>
      </c>
      <c r="K155" s="108" t="e">
        <f t="shared" si="16"/>
        <v>#N/A</v>
      </c>
      <c r="L155" s="108" t="e">
        <f t="shared" si="17"/>
        <v>#N/A</v>
      </c>
      <c r="M155" s="108">
        <f t="shared" si="18"/>
        <v>1.5253180533004743E-2</v>
      </c>
    </row>
    <row r="156" spans="2:13">
      <c r="B156" s="158">
        <v>5.4082191780821915</v>
      </c>
      <c r="C156" s="134">
        <v>1.2149970413368986E-2</v>
      </c>
      <c r="D156" s="144">
        <v>3</v>
      </c>
      <c r="E156" s="144">
        <f t="shared" si="11"/>
        <v>0</v>
      </c>
      <c r="F156" s="144">
        <f t="shared" si="12"/>
        <v>1</v>
      </c>
      <c r="G156" s="110">
        <f t="shared" si="20"/>
        <v>1.4961068394868909E-2</v>
      </c>
      <c r="H156" s="108">
        <f t="shared" si="21"/>
        <v>1.1326968581678816E-2</v>
      </c>
      <c r="I156" s="136">
        <f t="shared" si="19"/>
        <v>6.7733201496537514E-7</v>
      </c>
      <c r="J156" s="136" t="str">
        <f t="shared" si="15"/>
        <v>yellow</v>
      </c>
      <c r="K156" s="108">
        <f t="shared" si="16"/>
        <v>1.2149970413368986E-2</v>
      </c>
      <c r="L156" s="108" t="e">
        <f t="shared" si="17"/>
        <v>#N/A</v>
      </c>
      <c r="M156" s="108" t="e">
        <f t="shared" si="18"/>
        <v>#N/A</v>
      </c>
    </row>
    <row r="157" spans="2:13">
      <c r="B157" s="157">
        <v>5.4465753424657537</v>
      </c>
      <c r="C157" s="134">
        <v>1.6546936768176548E-2</v>
      </c>
      <c r="D157" s="144">
        <v>2</v>
      </c>
      <c r="E157" s="144">
        <f t="shared" si="11"/>
        <v>0</v>
      </c>
      <c r="F157" s="144">
        <f t="shared" si="12"/>
        <v>0</v>
      </c>
      <c r="G157" s="110">
        <f t="shared" si="20"/>
        <v>1.4993881891864307E-2</v>
      </c>
      <c r="H157" s="108">
        <f t="shared" si="21"/>
        <v>1.4993881891864307E-2</v>
      </c>
      <c r="I157" s="136">
        <f t="shared" si="19"/>
        <v>2.4119794488372314E-6</v>
      </c>
      <c r="J157" s="136" t="str">
        <f t="shared" si="15"/>
        <v>blue</v>
      </c>
      <c r="K157" s="108" t="e">
        <f t="shared" si="16"/>
        <v>#N/A</v>
      </c>
      <c r="L157" s="108">
        <f t="shared" si="17"/>
        <v>1.6546936768176548E-2</v>
      </c>
      <c r="M157" s="108" t="e">
        <f t="shared" si="18"/>
        <v>#N/A</v>
      </c>
    </row>
    <row r="158" spans="2:13">
      <c r="B158" s="137">
        <v>5.4575342465753423</v>
      </c>
      <c r="C158" s="134">
        <v>1.3770030372619053E-2</v>
      </c>
      <c r="D158" s="144">
        <v>2</v>
      </c>
      <c r="E158" s="144">
        <f t="shared" si="11"/>
        <v>0</v>
      </c>
      <c r="F158" s="144">
        <f t="shared" si="12"/>
        <v>0</v>
      </c>
      <c r="G158" s="110">
        <f t="shared" si="20"/>
        <v>1.5003370616957622E-2</v>
      </c>
      <c r="H158" s="108">
        <f t="shared" si="21"/>
        <v>1.5003370616957622E-2</v>
      </c>
      <c r="I158" s="136">
        <f t="shared" si="19"/>
        <v>1.5211281583051227E-6</v>
      </c>
      <c r="J158" s="136" t="str">
        <f t="shared" si="15"/>
        <v>blue</v>
      </c>
      <c r="K158" s="108" t="e">
        <f t="shared" si="16"/>
        <v>#N/A</v>
      </c>
      <c r="L158" s="108">
        <f t="shared" si="17"/>
        <v>1.3770030372619053E-2</v>
      </c>
      <c r="M158" s="108" t="e">
        <f t="shared" si="18"/>
        <v>#N/A</v>
      </c>
    </row>
    <row r="159" spans="2:13">
      <c r="B159" s="111">
        <v>5.4794520547945202</v>
      </c>
      <c r="C159" s="134">
        <v>1.5860103590361604E-2</v>
      </c>
      <c r="D159" s="144">
        <v>2</v>
      </c>
      <c r="E159" s="144">
        <f t="shared" ref="E159:E212" si="22">IF(D159=1,1,0)</f>
        <v>0</v>
      </c>
      <c r="F159" s="144">
        <f t="shared" ref="F159:F212" si="23">IF(D159=3,1,0)</f>
        <v>0</v>
      </c>
      <c r="G159" s="110">
        <f t="shared" ref="G159:G190" si="24">(Beta1)+
(Beta2*((1-EXP(-B159/Lambda1))/(B159/Lambda1)))+
(Beta3*((((1-EXP(-B159/Lambda1))/(B159/Lambda1)))-
(EXP(-B159/Lambda1))))+
(Beta4*((((1-EXP(-B159/Lambda2))/(B159/Lambda2)))-
(EXP(-B159/Lambda2))))</f>
        <v>1.5022499607672515E-2</v>
      </c>
      <c r="H159" s="108">
        <f t="shared" ref="H159:H190" si="25">(Beta1)+
(Beta2*((1-EXP(-B159/Lambda1))/(B159/Lambda1)))+
(Beta3*((((1-EXP(-B159/Lambda1))/(B159/Lambda1)))-
(EXP(-B159/Lambda1))))+
(Beta4*((((1-EXP(-B159/Lambda2))/(B159/Lambda2)))-
(EXP(-B159/Lambda2))))+(E159*Beta5)+(F159*Beta6)</f>
        <v>1.5022499607672515E-2</v>
      </c>
      <c r="I159" s="136">
        <f t="shared" si="19"/>
        <v>7.0158043181662387E-7</v>
      </c>
      <c r="J159" s="136" t="str">
        <f t="shared" ref="J159:J212" si="26">IF(D159=3,"yellow",IF(D159=2,"blue",IF(D159=1,"white")))</f>
        <v>blue</v>
      </c>
      <c r="K159" s="108" t="e">
        <f t="shared" ref="K159:K211" si="27">IF($J159="yellow", $C159,NA())</f>
        <v>#N/A</v>
      </c>
      <c r="L159" s="108">
        <f t="shared" ref="L159:L211" si="28">IF($J159="blue", $C159,NA())</f>
        <v>1.5860103590361604E-2</v>
      </c>
      <c r="M159" s="108" t="e">
        <f t="shared" ref="M159:M211" si="29">IF($J159="white", $C159,NA())</f>
        <v>#N/A</v>
      </c>
    </row>
    <row r="160" spans="2:13">
      <c r="B160" s="73">
        <v>5.493150684931507</v>
      </c>
      <c r="C160" s="134">
        <v>1.0670364129545938E-2</v>
      </c>
      <c r="D160" s="144">
        <v>3</v>
      </c>
      <c r="E160" s="144">
        <f t="shared" si="22"/>
        <v>0</v>
      </c>
      <c r="F160" s="144">
        <f t="shared" si="23"/>
        <v>1</v>
      </c>
      <c r="G160" s="110">
        <f t="shared" si="24"/>
        <v>1.50345579449442E-2</v>
      </c>
      <c r="H160" s="108">
        <f t="shared" si="25"/>
        <v>1.1400458131754106E-2</v>
      </c>
      <c r="I160" s="136">
        <f t="shared" si="19"/>
        <v>5.3303725206034077E-7</v>
      </c>
      <c r="J160" s="136" t="str">
        <f t="shared" si="26"/>
        <v>yellow</v>
      </c>
      <c r="K160" s="108">
        <f t="shared" si="27"/>
        <v>1.0670364129545938E-2</v>
      </c>
      <c r="L160" s="108" t="e">
        <f t="shared" si="28"/>
        <v>#N/A</v>
      </c>
      <c r="M160" s="108" t="e">
        <f t="shared" si="29"/>
        <v>#N/A</v>
      </c>
    </row>
    <row r="161" spans="2:13">
      <c r="B161" s="29">
        <v>5.624657534246575</v>
      </c>
      <c r="C161" s="134">
        <v>1.5799783231818208E-2</v>
      </c>
      <c r="D161" s="144">
        <v>2</v>
      </c>
      <c r="E161" s="144">
        <f t="shared" si="22"/>
        <v>0</v>
      </c>
      <c r="F161" s="144">
        <f t="shared" si="23"/>
        <v>0</v>
      </c>
      <c r="G161" s="110">
        <f t="shared" si="24"/>
        <v>1.5154350412198824E-2</v>
      </c>
      <c r="H161" s="108">
        <f t="shared" si="25"/>
        <v>1.5154350412198824E-2</v>
      </c>
      <c r="I161" s="136">
        <f t="shared" ref="I161:I212" si="30">IF(C161&gt;0,POWER(C161-H161,2),"")</f>
        <v>4.1658352464182843E-7</v>
      </c>
      <c r="J161" s="136" t="str">
        <f t="shared" si="26"/>
        <v>blue</v>
      </c>
      <c r="K161" s="108" t="e">
        <f t="shared" si="27"/>
        <v>#N/A</v>
      </c>
      <c r="L161" s="108">
        <f t="shared" si="28"/>
        <v>1.5799783231818208E-2</v>
      </c>
      <c r="M161" s="108" t="e">
        <f t="shared" si="29"/>
        <v>#N/A</v>
      </c>
    </row>
    <row r="162" spans="2:13">
      <c r="B162" s="29">
        <v>5.6602739726027398</v>
      </c>
      <c r="C162" s="134">
        <v>1.1650000000000001E-2</v>
      </c>
      <c r="D162" s="144">
        <v>3</v>
      </c>
      <c r="E162" s="144">
        <f t="shared" si="22"/>
        <v>0</v>
      </c>
      <c r="F162" s="144">
        <f t="shared" si="23"/>
        <v>1</v>
      </c>
      <c r="G162" s="110">
        <f t="shared" si="24"/>
        <v>1.5188053926628076E-2</v>
      </c>
      <c r="H162" s="108">
        <f t="shared" si="25"/>
        <v>1.1553954113437983E-2</v>
      </c>
      <c r="I162" s="136">
        <f t="shared" si="30"/>
        <v>9.2248123254839735E-9</v>
      </c>
      <c r="J162" s="136" t="str">
        <f t="shared" si="26"/>
        <v>yellow</v>
      </c>
      <c r="K162" s="108">
        <f t="shared" si="27"/>
        <v>1.1650000000000001E-2</v>
      </c>
      <c r="L162" s="108" t="e">
        <f t="shared" si="28"/>
        <v>#N/A</v>
      </c>
      <c r="M162" s="108" t="e">
        <f t="shared" si="29"/>
        <v>#N/A</v>
      </c>
    </row>
    <row r="163" spans="2:13">
      <c r="B163" s="139">
        <v>5.7068493150684931</v>
      </c>
      <c r="C163" s="134">
        <v>1.6389840420238035E-2</v>
      </c>
      <c r="D163" s="144">
        <v>2</v>
      </c>
      <c r="E163" s="144">
        <f t="shared" si="22"/>
        <v>0</v>
      </c>
      <c r="F163" s="144">
        <f t="shared" si="23"/>
        <v>0</v>
      </c>
      <c r="G163" s="110">
        <f t="shared" si="24"/>
        <v>1.5232938926630834E-2</v>
      </c>
      <c r="H163" s="108">
        <f t="shared" si="25"/>
        <v>1.5232938926630834E-2</v>
      </c>
      <c r="I163" s="136">
        <f t="shared" si="30"/>
        <v>1.338421065910571E-6</v>
      </c>
      <c r="J163" s="136" t="str">
        <f t="shared" si="26"/>
        <v>blue</v>
      </c>
      <c r="K163" s="108" t="e">
        <f t="shared" si="27"/>
        <v>#N/A</v>
      </c>
      <c r="L163" s="108">
        <f t="shared" si="28"/>
        <v>1.6389840420238035E-2</v>
      </c>
      <c r="M163" s="108" t="e">
        <f t="shared" si="29"/>
        <v>#N/A</v>
      </c>
    </row>
    <row r="164" spans="2:13">
      <c r="B164" s="132">
        <v>5.7424657534246579</v>
      </c>
      <c r="C164" s="134">
        <v>1.2099417780724353E-2</v>
      </c>
      <c r="D164" s="144">
        <v>3</v>
      </c>
      <c r="E164" s="144">
        <f t="shared" si="22"/>
        <v>0</v>
      </c>
      <c r="F164" s="144">
        <f t="shared" si="23"/>
        <v>1</v>
      </c>
      <c r="G164" s="110">
        <f t="shared" si="24"/>
        <v>1.5267883017731538E-2</v>
      </c>
      <c r="H164" s="108">
        <f t="shared" si="25"/>
        <v>1.1633783204541445E-2</v>
      </c>
      <c r="I164" s="136">
        <f t="shared" si="30"/>
        <v>2.168155585370365E-7</v>
      </c>
      <c r="J164" s="136" t="str">
        <f t="shared" si="26"/>
        <v>yellow</v>
      </c>
      <c r="K164" s="108">
        <f t="shared" si="27"/>
        <v>1.2099417780724353E-2</v>
      </c>
      <c r="L164" s="108" t="e">
        <f t="shared" si="28"/>
        <v>#N/A</v>
      </c>
      <c r="M164" s="108" t="e">
        <f t="shared" si="29"/>
        <v>#N/A</v>
      </c>
    </row>
    <row r="165" spans="2:13">
      <c r="B165" s="121">
        <v>5.7616438356164386</v>
      </c>
      <c r="C165" s="134">
        <v>1.5351823327166579E-2</v>
      </c>
      <c r="D165" s="144">
        <v>2</v>
      </c>
      <c r="E165" s="144">
        <f t="shared" si="22"/>
        <v>0</v>
      </c>
      <c r="F165" s="144">
        <f t="shared" si="23"/>
        <v>0</v>
      </c>
      <c r="G165" s="110">
        <f t="shared" si="24"/>
        <v>1.5286921639658684E-2</v>
      </c>
      <c r="H165" s="108">
        <f t="shared" si="25"/>
        <v>1.5286921639658684E-2</v>
      </c>
      <c r="I165" s="136">
        <f t="shared" si="30"/>
        <v>4.2122290413724865E-9</v>
      </c>
      <c r="J165" s="136" t="str">
        <f t="shared" si="26"/>
        <v>blue</v>
      </c>
      <c r="K165" s="108" t="e">
        <f t="shared" si="27"/>
        <v>#N/A</v>
      </c>
      <c r="L165" s="108">
        <f t="shared" si="28"/>
        <v>1.5351823327166579E-2</v>
      </c>
      <c r="M165" s="108" t="e">
        <f t="shared" si="29"/>
        <v>#N/A</v>
      </c>
    </row>
    <row r="166" spans="2:13">
      <c r="B166" s="126">
        <v>5.8465753424657532</v>
      </c>
      <c r="C166" s="134">
        <v>1.4264667960003361E-2</v>
      </c>
      <c r="D166" s="144">
        <v>2</v>
      </c>
      <c r="E166" s="144">
        <f t="shared" si="22"/>
        <v>0</v>
      </c>
      <c r="F166" s="144">
        <f t="shared" si="23"/>
        <v>0</v>
      </c>
      <c r="G166" s="110">
        <f t="shared" si="24"/>
        <v>1.5373106212923397E-2</v>
      </c>
      <c r="H166" s="108">
        <f t="shared" si="25"/>
        <v>1.5373106212923397E-2</v>
      </c>
      <c r="I166" s="136">
        <f t="shared" si="30"/>
        <v>1.2286353605364204E-6</v>
      </c>
      <c r="J166" s="136" t="str">
        <f t="shared" si="26"/>
        <v>blue</v>
      </c>
      <c r="K166" s="108" t="e">
        <f t="shared" si="27"/>
        <v>#N/A</v>
      </c>
      <c r="L166" s="108">
        <f t="shared" si="28"/>
        <v>1.4264667960003361E-2</v>
      </c>
      <c r="M166" s="108" t="e">
        <f t="shared" si="29"/>
        <v>#N/A</v>
      </c>
    </row>
    <row r="167" spans="2:13">
      <c r="B167" s="133">
        <v>5.8767123287671232</v>
      </c>
      <c r="C167" s="134">
        <v>1.3639213401952312E-2</v>
      </c>
      <c r="D167" s="144">
        <v>1</v>
      </c>
      <c r="E167" s="144">
        <f t="shared" si="22"/>
        <v>1</v>
      </c>
      <c r="F167" s="144">
        <f t="shared" si="23"/>
        <v>0</v>
      </c>
      <c r="G167" s="110">
        <f t="shared" si="24"/>
        <v>1.5404420340405029E-2</v>
      </c>
      <c r="H167" s="108">
        <f t="shared" si="25"/>
        <v>1.5787427951892533E-2</v>
      </c>
      <c r="I167" s="136">
        <f t="shared" si="30"/>
        <v>4.6148257525748657E-6</v>
      </c>
      <c r="J167" s="136" t="str">
        <f t="shared" si="26"/>
        <v>white</v>
      </c>
      <c r="K167" s="108" t="e">
        <f t="shared" si="27"/>
        <v>#N/A</v>
      </c>
      <c r="L167" s="108" t="e">
        <f t="shared" si="28"/>
        <v>#N/A</v>
      </c>
      <c r="M167" s="108">
        <f t="shared" si="29"/>
        <v>1.3639213401952312E-2</v>
      </c>
    </row>
    <row r="168" spans="2:13">
      <c r="B168" s="113">
        <v>5.8769999999999998</v>
      </c>
      <c r="C168" s="134">
        <v>1.5730000000000001E-2</v>
      </c>
      <c r="D168" s="144">
        <v>2</v>
      </c>
      <c r="E168" s="144">
        <f t="shared" si="22"/>
        <v>0</v>
      </c>
      <c r="F168" s="144">
        <f t="shared" si="23"/>
        <v>0</v>
      </c>
      <c r="G168" s="110">
        <f t="shared" si="24"/>
        <v>1.5404721093745535E-2</v>
      </c>
      <c r="H168" s="108">
        <f t="shared" si="25"/>
        <v>1.5404721093745535E-2</v>
      </c>
      <c r="I168" s="136">
        <f t="shared" si="30"/>
        <v>1.0580636685410142E-7</v>
      </c>
      <c r="J168" s="136" t="str">
        <f t="shared" si="26"/>
        <v>blue</v>
      </c>
      <c r="K168" s="108" t="e">
        <f t="shared" si="27"/>
        <v>#N/A</v>
      </c>
      <c r="L168" s="108">
        <f t="shared" si="28"/>
        <v>1.5730000000000001E-2</v>
      </c>
      <c r="M168" s="108" t="e">
        <f t="shared" si="29"/>
        <v>#N/A</v>
      </c>
    </row>
    <row r="169" spans="2:13">
      <c r="B169" s="113">
        <v>5.9119999999999999</v>
      </c>
      <c r="C169" s="134">
        <v>1.1319999999999998E-2</v>
      </c>
      <c r="D169" s="144">
        <v>3</v>
      </c>
      <c r="E169" s="144">
        <f t="shared" si="22"/>
        <v>0</v>
      </c>
      <c r="F169" s="144">
        <f t="shared" si="23"/>
        <v>1</v>
      </c>
      <c r="G169" s="110">
        <f t="shared" si="24"/>
        <v>1.5441572884423393E-2</v>
      </c>
      <c r="H169" s="108">
        <f t="shared" si="25"/>
        <v>1.1807473071233299E-2</v>
      </c>
      <c r="I169" s="136">
        <f t="shared" si="30"/>
        <v>2.3762999517762688E-7</v>
      </c>
      <c r="J169" s="136" t="str">
        <f t="shared" si="26"/>
        <v>yellow</v>
      </c>
      <c r="K169" s="108">
        <f t="shared" si="27"/>
        <v>1.1319999999999998E-2</v>
      </c>
      <c r="L169" s="108" t="e">
        <f t="shared" si="28"/>
        <v>#N/A</v>
      </c>
      <c r="M169" s="108" t="e">
        <f t="shared" si="29"/>
        <v>#N/A</v>
      </c>
    </row>
    <row r="170" spans="2:13">
      <c r="B170" s="113">
        <v>5.9589999999999996</v>
      </c>
      <c r="C170" s="134">
        <v>1.602E-2</v>
      </c>
      <c r="D170" s="144">
        <v>2</v>
      </c>
      <c r="E170" s="144">
        <f t="shared" si="22"/>
        <v>0</v>
      </c>
      <c r="F170" s="144">
        <f t="shared" si="23"/>
        <v>0</v>
      </c>
      <c r="G170" s="110">
        <f t="shared" si="24"/>
        <v>1.5491870049166682E-2</v>
      </c>
      <c r="H170" s="108">
        <f t="shared" si="25"/>
        <v>1.5491870049166682E-2</v>
      </c>
      <c r="I170" s="136">
        <f t="shared" si="30"/>
        <v>2.7892124496720185E-7</v>
      </c>
      <c r="J170" s="136" t="str">
        <f t="shared" si="26"/>
        <v>blue</v>
      </c>
      <c r="K170" s="108" t="e">
        <f t="shared" si="27"/>
        <v>#N/A</v>
      </c>
      <c r="L170" s="108">
        <f t="shared" si="28"/>
        <v>1.602E-2</v>
      </c>
      <c r="M170" s="108" t="e">
        <f t="shared" si="29"/>
        <v>#N/A</v>
      </c>
    </row>
    <row r="171" spans="2:13">
      <c r="B171" s="146">
        <v>5.9616438356164387</v>
      </c>
      <c r="C171" s="134">
        <v>1.217E-2</v>
      </c>
      <c r="D171" s="144">
        <v>1</v>
      </c>
      <c r="E171" s="144">
        <f t="shared" si="22"/>
        <v>1</v>
      </c>
      <c r="F171" s="144">
        <f t="shared" si="23"/>
        <v>0</v>
      </c>
      <c r="G171" s="110">
        <f t="shared" si="24"/>
        <v>1.5494726908316273E-2</v>
      </c>
      <c r="H171" s="108">
        <f t="shared" si="25"/>
        <v>1.5877734519803777E-2</v>
      </c>
      <c r="I171" s="136">
        <f t="shared" si="30"/>
        <v>1.3747295269344545E-5</v>
      </c>
      <c r="J171" s="136" t="str">
        <f t="shared" si="26"/>
        <v>white</v>
      </c>
      <c r="K171" s="108" t="e">
        <f t="shared" si="27"/>
        <v>#N/A</v>
      </c>
      <c r="L171" s="108" t="e">
        <f t="shared" si="28"/>
        <v>#N/A</v>
      </c>
      <c r="M171" s="108">
        <f t="shared" si="29"/>
        <v>1.217E-2</v>
      </c>
    </row>
    <row r="172" spans="2:13">
      <c r="B172" s="113">
        <v>5.9950000000000001</v>
      </c>
      <c r="C172" s="134">
        <v>1.1777974264564606E-2</v>
      </c>
      <c r="D172" s="144">
        <v>3</v>
      </c>
      <c r="E172" s="144">
        <f t="shared" si="22"/>
        <v>0</v>
      </c>
      <c r="F172" s="144">
        <f t="shared" si="23"/>
        <v>1</v>
      </c>
      <c r="G172" s="110">
        <f t="shared" si="24"/>
        <v>1.5531022283500423E-2</v>
      </c>
      <c r="H172" s="108">
        <f t="shared" si="25"/>
        <v>1.189692247031033E-2</v>
      </c>
      <c r="I172" s="136">
        <f t="shared" si="30"/>
        <v>1.4148675650126899E-8</v>
      </c>
      <c r="J172" s="136" t="str">
        <f t="shared" si="26"/>
        <v>yellow</v>
      </c>
      <c r="K172" s="108">
        <f t="shared" si="27"/>
        <v>1.1777974264564606E-2</v>
      </c>
      <c r="L172" s="108" t="e">
        <f t="shared" si="28"/>
        <v>#N/A</v>
      </c>
      <c r="M172" s="108" t="e">
        <f t="shared" si="29"/>
        <v>#N/A</v>
      </c>
    </row>
    <row r="173" spans="2:13">
      <c r="B173" s="29">
        <v>6.0136986301369859</v>
      </c>
      <c r="C173" s="134">
        <v>1.5809316853318208E-2</v>
      </c>
      <c r="D173" s="144">
        <v>2</v>
      </c>
      <c r="E173" s="144">
        <f t="shared" si="22"/>
        <v>0</v>
      </c>
      <c r="F173" s="144">
        <f t="shared" si="23"/>
        <v>0</v>
      </c>
      <c r="G173" s="110">
        <f t="shared" si="24"/>
        <v>1.5551572211421488E-2</v>
      </c>
      <c r="H173" s="108">
        <f t="shared" si="25"/>
        <v>1.5551572211421488E-2</v>
      </c>
      <c r="I173" s="136">
        <f t="shared" si="30"/>
        <v>6.64323004264687E-8</v>
      </c>
      <c r="J173" s="136" t="str">
        <f t="shared" si="26"/>
        <v>blue</v>
      </c>
      <c r="K173" s="108" t="e">
        <f t="shared" si="27"/>
        <v>#N/A</v>
      </c>
      <c r="L173" s="108">
        <f t="shared" si="28"/>
        <v>1.5809316853318208E-2</v>
      </c>
      <c r="M173" s="108" t="e">
        <f t="shared" si="29"/>
        <v>#N/A</v>
      </c>
    </row>
    <row r="174" spans="2:13">
      <c r="B174" s="163">
        <v>6.095890410958904</v>
      </c>
      <c r="C174" s="134">
        <v>1.6280216400074814E-2</v>
      </c>
      <c r="D174" s="144">
        <v>2</v>
      </c>
      <c r="E174" s="144">
        <f t="shared" si="22"/>
        <v>0</v>
      </c>
      <c r="F174" s="144">
        <f t="shared" si="23"/>
        <v>0</v>
      </c>
      <c r="G174" s="110">
        <f t="shared" si="24"/>
        <v>1.5643630178035037E-2</v>
      </c>
      <c r="H174" s="108">
        <f t="shared" si="25"/>
        <v>1.5643630178035037E-2</v>
      </c>
      <c r="I174" s="136">
        <f t="shared" si="30"/>
        <v>4.0524201809087616E-7</v>
      </c>
      <c r="J174" s="136" t="str">
        <f t="shared" si="26"/>
        <v>blue</v>
      </c>
      <c r="K174" s="108" t="e">
        <f t="shared" si="27"/>
        <v>#N/A</v>
      </c>
      <c r="L174" s="108">
        <f t="shared" si="28"/>
        <v>1.6280216400074814E-2</v>
      </c>
      <c r="M174" s="108" t="e">
        <f t="shared" si="29"/>
        <v>#N/A</v>
      </c>
    </row>
    <row r="175" spans="2:13">
      <c r="B175" s="74">
        <v>6.1230000000000002</v>
      </c>
      <c r="C175" s="134">
        <v>1.651E-2</v>
      </c>
      <c r="D175" s="144">
        <v>2</v>
      </c>
      <c r="E175" s="144">
        <f t="shared" si="22"/>
        <v>0</v>
      </c>
      <c r="F175" s="144">
        <f t="shared" si="23"/>
        <v>0</v>
      </c>
      <c r="G175" s="110">
        <f t="shared" si="24"/>
        <v>1.5674609289080651E-2</v>
      </c>
      <c r="H175" s="108">
        <f t="shared" si="25"/>
        <v>1.5674609289080651E-2</v>
      </c>
      <c r="I175" s="136">
        <f t="shared" si="30"/>
        <v>6.9787763989033625E-7</v>
      </c>
      <c r="J175" s="136" t="str">
        <f t="shared" si="26"/>
        <v>blue</v>
      </c>
      <c r="K175" s="108" t="e">
        <f t="shared" si="27"/>
        <v>#N/A</v>
      </c>
      <c r="L175" s="108">
        <f t="shared" si="28"/>
        <v>1.651E-2</v>
      </c>
      <c r="M175" s="108" t="e">
        <f t="shared" si="29"/>
        <v>#N/A</v>
      </c>
    </row>
    <row r="176" spans="2:13">
      <c r="B176" s="29">
        <v>6.1287671232876715</v>
      </c>
      <c r="C176" s="134">
        <v>1.2980980447592017E-2</v>
      </c>
      <c r="D176" s="144">
        <v>1</v>
      </c>
      <c r="E176" s="144">
        <f t="shared" si="22"/>
        <v>1</v>
      </c>
      <c r="F176" s="144">
        <f t="shared" si="23"/>
        <v>0</v>
      </c>
      <c r="G176" s="110">
        <f t="shared" si="24"/>
        <v>1.568123881914596E-2</v>
      </c>
      <c r="H176" s="108">
        <f t="shared" si="25"/>
        <v>1.6064246430633464E-2</v>
      </c>
      <c r="I176" s="136">
        <f t="shared" si="30"/>
        <v>9.5065291221805391E-6</v>
      </c>
      <c r="J176" s="136" t="str">
        <f t="shared" si="26"/>
        <v>white</v>
      </c>
      <c r="K176" s="108" t="e">
        <f t="shared" si="27"/>
        <v>#N/A</v>
      </c>
      <c r="L176" s="108" t="e">
        <f t="shared" si="28"/>
        <v>#N/A</v>
      </c>
      <c r="M176" s="108">
        <f t="shared" si="29"/>
        <v>1.2980980447592017E-2</v>
      </c>
    </row>
    <row r="177" spans="2:13">
      <c r="B177" s="74">
        <v>6.1619999999999999</v>
      </c>
      <c r="C177" s="134">
        <v>1.205E-2</v>
      </c>
      <c r="D177" s="144">
        <v>3</v>
      </c>
      <c r="E177" s="144">
        <f t="shared" si="22"/>
        <v>0</v>
      </c>
      <c r="F177" s="144">
        <f t="shared" si="23"/>
        <v>1</v>
      </c>
      <c r="G177" s="110">
        <f t="shared" si="24"/>
        <v>1.5719708838902564E-2</v>
      </c>
      <c r="H177" s="108">
        <f t="shared" si="25"/>
        <v>1.2085609025712471E-2</v>
      </c>
      <c r="I177" s="136">
        <f t="shared" si="30"/>
        <v>1.268002712191423E-9</v>
      </c>
      <c r="J177" s="136" t="str">
        <f t="shared" si="26"/>
        <v>yellow</v>
      </c>
      <c r="K177" s="108">
        <f t="shared" si="27"/>
        <v>1.205E-2</v>
      </c>
      <c r="L177" s="108" t="e">
        <f t="shared" si="28"/>
        <v>#N/A</v>
      </c>
      <c r="M177" s="108" t="e">
        <f t="shared" si="29"/>
        <v>#N/A</v>
      </c>
    </row>
    <row r="178" spans="2:13">
      <c r="B178" s="112">
        <v>6.2109589041095887</v>
      </c>
      <c r="C178" s="134">
        <v>1.6494617802631551E-2</v>
      </c>
      <c r="D178" s="144">
        <v>2</v>
      </c>
      <c r="E178" s="144">
        <f t="shared" si="22"/>
        <v>0</v>
      </c>
      <c r="F178" s="144">
        <f t="shared" si="23"/>
        <v>0</v>
      </c>
      <c r="G178" s="110">
        <f t="shared" si="24"/>
        <v>1.5777211207141824E-2</v>
      </c>
      <c r="H178" s="108">
        <f t="shared" si="25"/>
        <v>1.5777211207141824E-2</v>
      </c>
      <c r="I178" s="136">
        <f t="shared" si="30"/>
        <v>5.1467222325216113E-7</v>
      </c>
      <c r="J178" s="136" t="str">
        <f t="shared" si="26"/>
        <v>blue</v>
      </c>
      <c r="K178" s="108" t="e">
        <f t="shared" si="27"/>
        <v>#N/A</v>
      </c>
      <c r="L178" s="108">
        <f t="shared" si="28"/>
        <v>1.6494617802631551E-2</v>
      </c>
      <c r="M178" s="108" t="e">
        <f t="shared" si="29"/>
        <v>#N/A</v>
      </c>
    </row>
    <row r="179" spans="2:13">
      <c r="B179" s="131">
        <v>6.2328767123287667</v>
      </c>
      <c r="C179" s="134">
        <v>1.4294472086833274E-2</v>
      </c>
      <c r="D179" s="144">
        <v>3</v>
      </c>
      <c r="E179" s="144">
        <f t="shared" si="22"/>
        <v>0</v>
      </c>
      <c r="F179" s="144">
        <f t="shared" si="23"/>
        <v>1</v>
      </c>
      <c r="G179" s="110">
        <f t="shared" si="24"/>
        <v>1.5803272167067485E-2</v>
      </c>
      <c r="H179" s="108">
        <f t="shared" si="25"/>
        <v>1.2169172353877392E-2</v>
      </c>
      <c r="I179" s="136">
        <f t="shared" si="30"/>
        <v>4.5168989549023452E-6</v>
      </c>
      <c r="J179" s="136" t="str">
        <f t="shared" si="26"/>
        <v>yellow</v>
      </c>
      <c r="K179" s="108">
        <f t="shared" si="27"/>
        <v>1.4294472086833274E-2</v>
      </c>
      <c r="L179" s="108" t="e">
        <f t="shared" si="28"/>
        <v>#N/A</v>
      </c>
      <c r="M179" s="108" t="e">
        <f t="shared" si="29"/>
        <v>#N/A</v>
      </c>
    </row>
    <row r="180" spans="2:13">
      <c r="B180" s="109">
        <v>6.25</v>
      </c>
      <c r="C180" s="134">
        <v>1.2144453333225613E-2</v>
      </c>
      <c r="D180" s="144">
        <v>3</v>
      </c>
      <c r="E180" s="144">
        <f t="shared" si="22"/>
        <v>0</v>
      </c>
      <c r="F180" s="144">
        <f t="shared" si="23"/>
        <v>1</v>
      </c>
      <c r="G180" s="110">
        <f t="shared" si="24"/>
        <v>1.5823768855845421E-2</v>
      </c>
      <c r="H180" s="108">
        <f t="shared" si="25"/>
        <v>1.2189669042655327E-2</v>
      </c>
      <c r="I180" s="136">
        <f t="shared" si="30"/>
        <v>2.0444603792323382E-9</v>
      </c>
      <c r="J180" s="136" t="str">
        <f t="shared" si="26"/>
        <v>yellow</v>
      </c>
      <c r="K180" s="108">
        <f t="shared" si="27"/>
        <v>1.2144453333225613E-2</v>
      </c>
      <c r="L180" s="108" t="e">
        <f t="shared" si="28"/>
        <v>#N/A</v>
      </c>
      <c r="M180" s="108" t="e">
        <f t="shared" si="29"/>
        <v>#N/A</v>
      </c>
    </row>
    <row r="181" spans="2:13">
      <c r="B181" s="113">
        <v>6.266</v>
      </c>
      <c r="C181" s="134">
        <v>1.536E-2</v>
      </c>
      <c r="D181" s="144">
        <v>2</v>
      </c>
      <c r="E181" s="144">
        <f t="shared" si="22"/>
        <v>0</v>
      </c>
      <c r="F181" s="144">
        <f t="shared" si="23"/>
        <v>0</v>
      </c>
      <c r="G181" s="110">
        <f t="shared" si="24"/>
        <v>1.5843028984513806E-2</v>
      </c>
      <c r="H181" s="108">
        <f t="shared" si="25"/>
        <v>1.5843028984513806E-2</v>
      </c>
      <c r="I181" s="136">
        <f t="shared" si="30"/>
        <v>2.3331699988043812E-7</v>
      </c>
      <c r="J181" s="136" t="str">
        <f t="shared" si="26"/>
        <v>blue</v>
      </c>
      <c r="K181" s="108" t="e">
        <f t="shared" si="27"/>
        <v>#N/A</v>
      </c>
      <c r="L181" s="108">
        <f t="shared" si="28"/>
        <v>1.536E-2</v>
      </c>
      <c r="M181" s="108" t="e">
        <f t="shared" si="29"/>
        <v>#N/A</v>
      </c>
    </row>
    <row r="182" spans="2:13">
      <c r="B182" s="27">
        <v>6.3178082191780822</v>
      </c>
      <c r="C182" s="134">
        <v>1.2415272558153074E-2</v>
      </c>
      <c r="D182" s="144">
        <v>3</v>
      </c>
      <c r="E182" s="144">
        <f t="shared" si="22"/>
        <v>0</v>
      </c>
      <c r="F182" s="144">
        <f t="shared" si="23"/>
        <v>1</v>
      </c>
      <c r="G182" s="110">
        <f t="shared" si="24"/>
        <v>1.59061070682876E-2</v>
      </c>
      <c r="H182" s="108">
        <f t="shared" si="25"/>
        <v>1.2272007255097507E-2</v>
      </c>
      <c r="I182" s="136">
        <f t="shared" si="30"/>
        <v>2.0524947059603402E-8</v>
      </c>
      <c r="J182" s="136" t="str">
        <f t="shared" si="26"/>
        <v>yellow</v>
      </c>
      <c r="K182" s="108">
        <f t="shared" si="27"/>
        <v>1.2415272558153074E-2</v>
      </c>
      <c r="L182" s="108" t="e">
        <f t="shared" si="28"/>
        <v>#N/A</v>
      </c>
      <c r="M182" s="108" t="e">
        <f t="shared" si="29"/>
        <v>#N/A</v>
      </c>
    </row>
    <row r="183" spans="2:13">
      <c r="B183" s="74">
        <v>6.3479452054794523</v>
      </c>
      <c r="C183" s="134">
        <v>1.5863423519346966E-2</v>
      </c>
      <c r="D183" s="144">
        <v>2</v>
      </c>
      <c r="E183" s="144">
        <f t="shared" si="22"/>
        <v>0</v>
      </c>
      <c r="F183" s="144">
        <f t="shared" si="23"/>
        <v>0</v>
      </c>
      <c r="G183" s="110">
        <f t="shared" si="24"/>
        <v>1.5943299244604581E-2</v>
      </c>
      <c r="H183" s="108">
        <f t="shared" si="25"/>
        <v>1.5943299244604581E-2</v>
      </c>
      <c r="I183" s="136">
        <f t="shared" si="30"/>
        <v>6.3801314854299096E-9</v>
      </c>
      <c r="J183" s="136" t="str">
        <f t="shared" si="26"/>
        <v>blue</v>
      </c>
      <c r="K183" s="108" t="e">
        <f t="shared" si="27"/>
        <v>#N/A</v>
      </c>
      <c r="L183" s="108">
        <f t="shared" si="28"/>
        <v>1.5863423519346966E-2</v>
      </c>
      <c r="M183" s="108" t="e">
        <f t="shared" si="29"/>
        <v>#N/A</v>
      </c>
    </row>
    <row r="184" spans="2:13">
      <c r="B184" s="157">
        <v>6.3726027397260276</v>
      </c>
      <c r="C184" s="134">
        <v>1.6197866234523798E-2</v>
      </c>
      <c r="D184" s="144">
        <v>2</v>
      </c>
      <c r="E184" s="144">
        <f t="shared" si="22"/>
        <v>0</v>
      </c>
      <c r="F184" s="144">
        <f t="shared" si="23"/>
        <v>0</v>
      </c>
      <c r="G184" s="110">
        <f t="shared" si="24"/>
        <v>1.5974001174482812E-2</v>
      </c>
      <c r="H184" s="108">
        <f t="shared" si="25"/>
        <v>1.5974001174482812E-2</v>
      </c>
      <c r="I184" s="136">
        <f t="shared" si="30"/>
        <v>5.011556510715438E-8</v>
      </c>
      <c r="J184" s="136" t="str">
        <f t="shared" si="26"/>
        <v>blue</v>
      </c>
      <c r="K184" s="108" t="e">
        <f t="shared" si="27"/>
        <v>#N/A</v>
      </c>
      <c r="L184" s="108">
        <f t="shared" si="28"/>
        <v>1.6197866234523798E-2</v>
      </c>
      <c r="M184" s="108" t="e">
        <f t="shared" si="29"/>
        <v>#N/A</v>
      </c>
    </row>
    <row r="185" spans="2:13">
      <c r="B185" s="116">
        <v>6.4082191780821915</v>
      </c>
      <c r="C185" s="134">
        <v>1.1972018378306148E-2</v>
      </c>
      <c r="D185" s="144">
        <v>3</v>
      </c>
      <c r="E185" s="144">
        <f t="shared" si="22"/>
        <v>0</v>
      </c>
      <c r="F185" s="144">
        <f t="shared" si="23"/>
        <v>1</v>
      </c>
      <c r="G185" s="110">
        <f t="shared" si="24"/>
        <v>1.6018778732090042E-2</v>
      </c>
      <c r="H185" s="108">
        <f t="shared" si="25"/>
        <v>1.2384678918899949E-2</v>
      </c>
      <c r="I185" s="136">
        <f t="shared" si="30"/>
        <v>1.7028872176316815E-7</v>
      </c>
      <c r="J185" s="136" t="str">
        <f t="shared" si="26"/>
        <v>yellow</v>
      </c>
      <c r="K185" s="108">
        <f t="shared" si="27"/>
        <v>1.1972018378306148E-2</v>
      </c>
      <c r="L185" s="108" t="e">
        <f t="shared" si="28"/>
        <v>#N/A</v>
      </c>
      <c r="M185" s="108" t="e">
        <f t="shared" si="29"/>
        <v>#N/A</v>
      </c>
    </row>
    <row r="186" spans="2:13">
      <c r="B186" s="29">
        <v>6.484931506849315</v>
      </c>
      <c r="C186" s="134">
        <v>1.2783197738227217E-2</v>
      </c>
      <c r="D186" s="144">
        <v>3</v>
      </c>
      <c r="E186" s="144">
        <f t="shared" si="22"/>
        <v>0</v>
      </c>
      <c r="F186" s="144">
        <f t="shared" si="23"/>
        <v>1</v>
      </c>
      <c r="G186" s="110">
        <f t="shared" si="24"/>
        <v>1.6116938704732606E-2</v>
      </c>
      <c r="H186" s="108">
        <f t="shared" si="25"/>
        <v>1.2482838891542513E-2</v>
      </c>
      <c r="I186" s="136">
        <f t="shared" si="30"/>
        <v>9.0215436781765417E-8</v>
      </c>
      <c r="J186" s="136" t="str">
        <f t="shared" si="26"/>
        <v>yellow</v>
      </c>
      <c r="K186" s="108">
        <f t="shared" si="27"/>
        <v>1.2783197738227217E-2</v>
      </c>
      <c r="L186" s="108" t="e">
        <f t="shared" si="28"/>
        <v>#N/A</v>
      </c>
      <c r="M186" s="108" t="e">
        <f t="shared" si="29"/>
        <v>#N/A</v>
      </c>
    </row>
    <row r="187" spans="2:13">
      <c r="B187" s="109">
        <v>6.515068493150685</v>
      </c>
      <c r="C187" s="134">
        <v>1.5909632031707744E-2</v>
      </c>
      <c r="D187" s="144">
        <v>2</v>
      </c>
      <c r="E187" s="144">
        <f t="shared" si="22"/>
        <v>0</v>
      </c>
      <c r="F187" s="144">
        <f t="shared" si="23"/>
        <v>0</v>
      </c>
      <c r="G187" s="110">
        <f t="shared" si="24"/>
        <v>1.6156138277001117E-2</v>
      </c>
      <c r="H187" s="108">
        <f t="shared" si="25"/>
        <v>1.6156138277001117E-2</v>
      </c>
      <c r="I187" s="136">
        <f t="shared" si="30"/>
        <v>6.0765328968636545E-8</v>
      </c>
      <c r="J187" s="136" t="str">
        <f t="shared" si="26"/>
        <v>blue</v>
      </c>
      <c r="K187" s="108" t="e">
        <f t="shared" si="27"/>
        <v>#N/A</v>
      </c>
      <c r="L187" s="108">
        <f t="shared" si="28"/>
        <v>1.5909632031707744E-2</v>
      </c>
      <c r="M187" s="108" t="e">
        <f t="shared" si="29"/>
        <v>#N/A</v>
      </c>
    </row>
    <row r="188" spans="2:13">
      <c r="B188" s="119">
        <v>6.5671232876712331</v>
      </c>
      <c r="C188" s="134">
        <v>1.3263609236986336E-2</v>
      </c>
      <c r="D188" s="144">
        <v>3</v>
      </c>
      <c r="E188" s="144">
        <f t="shared" si="22"/>
        <v>0</v>
      </c>
      <c r="F188" s="144">
        <f t="shared" si="23"/>
        <v>1</v>
      </c>
      <c r="G188" s="110">
        <f t="shared" si="24"/>
        <v>1.6224685700126813E-2</v>
      </c>
      <c r="H188" s="108">
        <f t="shared" si="25"/>
        <v>1.259058588693672E-2</v>
      </c>
      <c r="I188" s="136">
        <f t="shared" si="30"/>
        <v>4.5296042971200803E-7</v>
      </c>
      <c r="J188" s="136" t="str">
        <f t="shared" si="26"/>
        <v>yellow</v>
      </c>
      <c r="K188" s="108">
        <f t="shared" si="27"/>
        <v>1.3263609236986336E-2</v>
      </c>
      <c r="L188" s="108" t="e">
        <f t="shared" si="28"/>
        <v>#N/A</v>
      </c>
      <c r="M188" s="108" t="e">
        <f t="shared" si="29"/>
        <v>#N/A</v>
      </c>
    </row>
    <row r="189" spans="2:13">
      <c r="B189" s="162">
        <v>6.6</v>
      </c>
      <c r="C189" s="134">
        <v>1.5893201757864687E-2</v>
      </c>
      <c r="D189" s="144">
        <v>2</v>
      </c>
      <c r="E189" s="144">
        <f t="shared" si="22"/>
        <v>0</v>
      </c>
      <c r="F189" s="144">
        <f t="shared" si="23"/>
        <v>0</v>
      </c>
      <c r="G189" s="110">
        <f t="shared" si="24"/>
        <v>1.6268523046124611E-2</v>
      </c>
      <c r="H189" s="108">
        <f t="shared" si="25"/>
        <v>1.6268523046124611E-2</v>
      </c>
      <c r="I189" s="136">
        <f t="shared" si="30"/>
        <v>1.4086606942108917E-7</v>
      </c>
      <c r="J189" s="136" t="str">
        <f t="shared" si="26"/>
        <v>blue</v>
      </c>
      <c r="K189" s="108" t="e">
        <f t="shared" si="27"/>
        <v>#N/A</v>
      </c>
      <c r="L189" s="108">
        <f t="shared" si="28"/>
        <v>1.5893201757864687E-2</v>
      </c>
      <c r="M189" s="108" t="e">
        <f t="shared" si="29"/>
        <v>#N/A</v>
      </c>
    </row>
    <row r="190" spans="2:13">
      <c r="B190" s="113">
        <v>6.74</v>
      </c>
      <c r="C190" s="134">
        <v>1.2370000000000001E-2</v>
      </c>
      <c r="D190" s="144">
        <v>3</v>
      </c>
      <c r="E190" s="144">
        <f t="shared" si="22"/>
        <v>0</v>
      </c>
      <c r="F190" s="144">
        <f t="shared" si="23"/>
        <v>1</v>
      </c>
      <c r="G190" s="110">
        <f t="shared" si="24"/>
        <v>1.645985554628146E-2</v>
      </c>
      <c r="H190" s="108">
        <f t="shared" si="25"/>
        <v>1.2825755733091367E-2</v>
      </c>
      <c r="I190" s="136">
        <f t="shared" si="30"/>
        <v>2.0771328824564825E-7</v>
      </c>
      <c r="J190" s="136" t="str">
        <f t="shared" si="26"/>
        <v>yellow</v>
      </c>
      <c r="K190" s="108">
        <f t="shared" si="27"/>
        <v>1.2370000000000001E-2</v>
      </c>
      <c r="L190" s="108" t="e">
        <f t="shared" si="28"/>
        <v>#N/A</v>
      </c>
      <c r="M190" s="108" t="e">
        <f t="shared" si="29"/>
        <v>#N/A</v>
      </c>
    </row>
    <row r="191" spans="2:13">
      <c r="B191" s="149">
        <v>6.7616438356164386</v>
      </c>
      <c r="C191" s="134">
        <v>1.588606020186396E-2</v>
      </c>
      <c r="D191" s="144">
        <v>2</v>
      </c>
      <c r="E191" s="144">
        <f t="shared" si="22"/>
        <v>0</v>
      </c>
      <c r="F191" s="144">
        <f t="shared" si="23"/>
        <v>0</v>
      </c>
      <c r="G191" s="110">
        <f t="shared" ref="G191:G212" si="31">(Beta1)+
(Beta2*((1-EXP(-B191/Lambda1))/(B191/Lambda1)))+
(Beta3*((((1-EXP(-B191/Lambda1))/(B191/Lambda1)))-
(EXP(-B191/Lambda1))))+
(Beta4*((((1-EXP(-B191/Lambda2))/(B191/Lambda2)))-
(EXP(-B191/Lambda2))))</f>
        <v>1.6490101170967185E-2</v>
      </c>
      <c r="H191" s="108">
        <f t="shared" ref="H191:H212" si="32">(Beta1)+
(Beta2*((1-EXP(-B191/Lambda1))/(B191/Lambda1)))+
(Beta3*((((1-EXP(-B191/Lambda1))/(B191/Lambda1)))-
(EXP(-B191/Lambda1))))+
(Beta4*((((1-EXP(-B191/Lambda2))/(B191/Lambda2)))-
(EXP(-B191/Lambda2))))+(E191*Beta5)+(F191*Beta6)</f>
        <v>1.6490101170967185E-2</v>
      </c>
      <c r="I191" s="136">
        <f t="shared" si="30"/>
        <v>3.648654923551631E-7</v>
      </c>
      <c r="J191" s="136" t="str">
        <f t="shared" si="26"/>
        <v>blue</v>
      </c>
      <c r="K191" s="108" t="e">
        <f t="shared" si="27"/>
        <v>#N/A</v>
      </c>
      <c r="L191" s="108">
        <f t="shared" si="28"/>
        <v>1.588606020186396E-2</v>
      </c>
      <c r="M191" s="108" t="e">
        <f t="shared" si="29"/>
        <v>#N/A</v>
      </c>
    </row>
    <row r="192" spans="2:13">
      <c r="B192" s="114">
        <v>6.82</v>
      </c>
      <c r="C192" s="134">
        <v>1.2E-2</v>
      </c>
      <c r="D192" s="144">
        <v>3</v>
      </c>
      <c r="E192" s="144">
        <f t="shared" si="22"/>
        <v>0</v>
      </c>
      <c r="F192" s="144">
        <f t="shared" si="23"/>
        <v>1</v>
      </c>
      <c r="G192" s="110">
        <f t="shared" si="31"/>
        <v>1.6572526332311117E-2</v>
      </c>
      <c r="H192" s="108">
        <f t="shared" si="32"/>
        <v>1.2938426519121023E-2</v>
      </c>
      <c r="I192" s="136">
        <f t="shared" si="30"/>
        <v>8.8064433178959995E-7</v>
      </c>
      <c r="J192" s="136" t="str">
        <f t="shared" si="26"/>
        <v>yellow</v>
      </c>
      <c r="K192" s="108">
        <f t="shared" si="27"/>
        <v>1.2E-2</v>
      </c>
      <c r="L192" s="108" t="e">
        <f t="shared" si="28"/>
        <v>#N/A</v>
      </c>
      <c r="M192" s="108" t="e">
        <f t="shared" si="29"/>
        <v>#N/A</v>
      </c>
    </row>
    <row r="193" spans="2:13">
      <c r="B193" s="160">
        <v>6.9452054794520546</v>
      </c>
      <c r="C193" s="134">
        <v>1.089E-2</v>
      </c>
      <c r="D193" s="144">
        <v>3</v>
      </c>
      <c r="E193" s="144">
        <f t="shared" si="22"/>
        <v>0</v>
      </c>
      <c r="F193" s="144">
        <f t="shared" si="23"/>
        <v>1</v>
      </c>
      <c r="G193" s="110">
        <f t="shared" si="31"/>
        <v>1.6753634452791245E-2</v>
      </c>
      <c r="H193" s="108">
        <f t="shared" si="32"/>
        <v>1.3119534639601152E-2</v>
      </c>
      <c r="I193" s="136">
        <f t="shared" si="30"/>
        <v>4.9708247091814366E-6</v>
      </c>
      <c r="J193" s="136" t="str">
        <f t="shared" si="26"/>
        <v>yellow</v>
      </c>
      <c r="K193" s="108">
        <f t="shared" si="27"/>
        <v>1.089E-2</v>
      </c>
      <c r="L193" s="108" t="e">
        <f t="shared" si="28"/>
        <v>#N/A</v>
      </c>
      <c r="M193" s="108" t="e">
        <f t="shared" si="29"/>
        <v>#N/A</v>
      </c>
    </row>
    <row r="194" spans="2:13">
      <c r="B194" s="161">
        <v>6.99</v>
      </c>
      <c r="C194" s="134">
        <v>1.409E-2</v>
      </c>
      <c r="D194" s="144">
        <v>3</v>
      </c>
      <c r="E194" s="144">
        <f t="shared" si="22"/>
        <v>0</v>
      </c>
      <c r="F194" s="144">
        <f t="shared" si="23"/>
        <v>1</v>
      </c>
      <c r="G194" s="110">
        <f t="shared" si="31"/>
        <v>1.681982060838437E-2</v>
      </c>
      <c r="H194" s="108">
        <f t="shared" si="32"/>
        <v>1.3185720795194276E-2</v>
      </c>
      <c r="I194" s="136">
        <f t="shared" si="30"/>
        <v>8.1772088024407186E-7</v>
      </c>
      <c r="J194" s="136" t="str">
        <f t="shared" si="26"/>
        <v>yellow</v>
      </c>
      <c r="K194" s="108">
        <f t="shared" si="27"/>
        <v>1.409E-2</v>
      </c>
      <c r="L194" s="108" t="e">
        <f t="shared" si="28"/>
        <v>#N/A</v>
      </c>
      <c r="M194" s="108" t="e">
        <f t="shared" si="29"/>
        <v>#N/A</v>
      </c>
    </row>
    <row r="195" spans="2:13">
      <c r="B195" s="155">
        <v>7.1808219178082195</v>
      </c>
      <c r="C195" s="134">
        <v>1.7714665567380827E-2</v>
      </c>
      <c r="D195" s="144">
        <v>2</v>
      </c>
      <c r="E195" s="144">
        <f t="shared" si="22"/>
        <v>0</v>
      </c>
      <c r="F195" s="144">
        <f t="shared" si="23"/>
        <v>0</v>
      </c>
      <c r="G195" s="110">
        <f t="shared" si="31"/>
        <v>1.7109789222940673E-2</v>
      </c>
      <c r="H195" s="108">
        <f t="shared" si="32"/>
        <v>1.7109789222940673E-2</v>
      </c>
      <c r="I195" s="136">
        <f t="shared" si="30"/>
        <v>3.6587539206328406E-7</v>
      </c>
      <c r="J195" s="136" t="str">
        <f t="shared" si="26"/>
        <v>blue</v>
      </c>
      <c r="K195" s="108" t="e">
        <f t="shared" si="27"/>
        <v>#N/A</v>
      </c>
      <c r="L195" s="108">
        <f t="shared" si="28"/>
        <v>1.7714665567380827E-2</v>
      </c>
      <c r="M195" s="108" t="e">
        <f t="shared" si="29"/>
        <v>#N/A</v>
      </c>
    </row>
    <row r="196" spans="2:13">
      <c r="B196" s="70">
        <v>7.1863013698630134</v>
      </c>
      <c r="C196" s="134">
        <v>1.7112401872642801E-2</v>
      </c>
      <c r="D196" s="144">
        <v>2</v>
      </c>
      <c r="E196" s="144">
        <f t="shared" si="22"/>
        <v>0</v>
      </c>
      <c r="F196" s="144">
        <f t="shared" si="23"/>
        <v>0</v>
      </c>
      <c r="G196" s="110">
        <f t="shared" si="31"/>
        <v>1.711830436199677E-2</v>
      </c>
      <c r="H196" s="108">
        <f t="shared" si="32"/>
        <v>1.711830436199677E-2</v>
      </c>
      <c r="I196" s="136">
        <f t="shared" si="30"/>
        <v>3.4839380573719067E-11</v>
      </c>
      <c r="J196" s="136" t="str">
        <f t="shared" si="26"/>
        <v>blue</v>
      </c>
      <c r="K196" s="108" t="e">
        <f t="shared" si="27"/>
        <v>#N/A</v>
      </c>
      <c r="L196" s="108">
        <f t="shared" si="28"/>
        <v>1.7112401872642801E-2</v>
      </c>
      <c r="M196" s="108" t="e">
        <f t="shared" si="29"/>
        <v>#N/A</v>
      </c>
    </row>
    <row r="197" spans="2:13">
      <c r="B197" s="120">
        <v>7.2657534246575342</v>
      </c>
      <c r="C197" s="134">
        <v>1.6765157803503409E-2</v>
      </c>
      <c r="D197" s="144">
        <v>2</v>
      </c>
      <c r="E197" s="144">
        <f t="shared" si="22"/>
        <v>0</v>
      </c>
      <c r="F197" s="144">
        <f t="shared" si="23"/>
        <v>0</v>
      </c>
      <c r="G197" s="110">
        <f t="shared" si="31"/>
        <v>1.7242934722805255E-2</v>
      </c>
      <c r="H197" s="108">
        <f t="shared" si="32"/>
        <v>1.7242934722805255E-2</v>
      </c>
      <c r="I197" s="136">
        <f t="shared" si="30"/>
        <v>2.2827078461756233E-7</v>
      </c>
      <c r="J197" s="136" t="str">
        <f t="shared" si="26"/>
        <v>blue</v>
      </c>
      <c r="K197" s="108" t="e">
        <f t="shared" si="27"/>
        <v>#N/A</v>
      </c>
      <c r="L197" s="108">
        <f t="shared" si="28"/>
        <v>1.6765157803503409E-2</v>
      </c>
      <c r="M197" s="108" t="e">
        <f t="shared" si="29"/>
        <v>#N/A</v>
      </c>
    </row>
    <row r="198" spans="2:13">
      <c r="B198" s="150">
        <v>7.2712328767123289</v>
      </c>
      <c r="C198" s="134">
        <v>1.5923076219221056E-2</v>
      </c>
      <c r="D198" s="144">
        <v>2</v>
      </c>
      <c r="E198" s="144">
        <f t="shared" si="22"/>
        <v>0</v>
      </c>
      <c r="F198" s="144">
        <f t="shared" si="23"/>
        <v>0</v>
      </c>
      <c r="G198" s="110">
        <f t="shared" si="31"/>
        <v>1.7251609458058793E-2</v>
      </c>
      <c r="H198" s="108">
        <f t="shared" si="32"/>
        <v>1.7251609458058793E-2</v>
      </c>
      <c r="I198" s="136">
        <f t="shared" si="30"/>
        <v>1.765000566696689E-6</v>
      </c>
      <c r="J198" s="136" t="str">
        <f t="shared" si="26"/>
        <v>blue</v>
      </c>
      <c r="K198" s="108" t="e">
        <f t="shared" si="27"/>
        <v>#N/A</v>
      </c>
      <c r="L198" s="108">
        <f t="shared" si="28"/>
        <v>1.5923076219221056E-2</v>
      </c>
      <c r="M198" s="108" t="e">
        <f t="shared" si="29"/>
        <v>#N/A</v>
      </c>
    </row>
    <row r="199" spans="2:13">
      <c r="B199" s="29">
        <v>7.4328767123287669</v>
      </c>
      <c r="C199" s="134">
        <v>1.8403257114318082E-2</v>
      </c>
      <c r="D199" s="144">
        <v>2</v>
      </c>
      <c r="E199" s="144">
        <f t="shared" si="22"/>
        <v>0</v>
      </c>
      <c r="F199" s="144">
        <f t="shared" si="23"/>
        <v>0</v>
      </c>
      <c r="G199" s="110">
        <f t="shared" si="31"/>
        <v>1.7512048617233517E-2</v>
      </c>
      <c r="H199" s="108">
        <f t="shared" si="32"/>
        <v>1.7512048617233517E-2</v>
      </c>
      <c r="I199" s="136">
        <f t="shared" si="30"/>
        <v>7.9425258527572989E-7</v>
      </c>
      <c r="J199" s="136" t="str">
        <f t="shared" si="26"/>
        <v>blue</v>
      </c>
      <c r="K199" s="108" t="e">
        <f t="shared" si="27"/>
        <v>#N/A</v>
      </c>
      <c r="L199" s="108">
        <f t="shared" si="28"/>
        <v>1.8403257114318082E-2</v>
      </c>
      <c r="M199" s="108" t="e">
        <f t="shared" si="29"/>
        <v>#N/A</v>
      </c>
    </row>
    <row r="200" spans="2:13">
      <c r="B200" s="29">
        <v>7.4383561643835616</v>
      </c>
      <c r="C200" s="134">
        <v>1.7658380537636343E-2</v>
      </c>
      <c r="D200" s="144">
        <v>2</v>
      </c>
      <c r="E200" s="144">
        <f t="shared" si="22"/>
        <v>0</v>
      </c>
      <c r="F200" s="144">
        <f t="shared" si="23"/>
        <v>0</v>
      </c>
      <c r="G200" s="110">
        <f t="shared" si="31"/>
        <v>1.7521028814010377E-2</v>
      </c>
      <c r="H200" s="108">
        <f t="shared" si="32"/>
        <v>1.7521028814010377E-2</v>
      </c>
      <c r="I200" s="136">
        <f t="shared" si="30"/>
        <v>1.886549598302362E-8</v>
      </c>
      <c r="J200" s="136" t="str">
        <f t="shared" si="26"/>
        <v>blue</v>
      </c>
      <c r="K200" s="108" t="e">
        <f t="shared" si="27"/>
        <v>#N/A</v>
      </c>
      <c r="L200" s="108">
        <f t="shared" si="28"/>
        <v>1.7658380537636343E-2</v>
      </c>
      <c r="M200" s="108" t="e">
        <f t="shared" si="29"/>
        <v>#N/A</v>
      </c>
    </row>
    <row r="201" spans="2:13">
      <c r="B201" s="117">
        <v>7.515068493150685</v>
      </c>
      <c r="C201" s="134">
        <v>1.8733560902074717E-2</v>
      </c>
      <c r="D201" s="144">
        <v>2</v>
      </c>
      <c r="E201" s="144">
        <f t="shared" si="22"/>
        <v>0</v>
      </c>
      <c r="F201" s="144">
        <f t="shared" si="23"/>
        <v>0</v>
      </c>
      <c r="G201" s="110">
        <f t="shared" si="31"/>
        <v>1.7647777357030069E-2</v>
      </c>
      <c r="H201" s="108">
        <f t="shared" si="32"/>
        <v>1.7647777357030069E-2</v>
      </c>
      <c r="I201" s="136">
        <f t="shared" si="30"/>
        <v>1.1789259066897235E-6</v>
      </c>
      <c r="J201" s="136" t="str">
        <f t="shared" si="26"/>
        <v>blue</v>
      </c>
      <c r="K201" s="108" t="e">
        <f t="shared" si="27"/>
        <v>#N/A</v>
      </c>
      <c r="L201" s="108">
        <f t="shared" si="28"/>
        <v>1.8733560902074717E-2</v>
      </c>
      <c r="M201" s="108" t="e">
        <f t="shared" si="29"/>
        <v>#N/A</v>
      </c>
    </row>
    <row r="202" spans="2:13">
      <c r="B202" s="128">
        <v>7.5205479452054798</v>
      </c>
      <c r="C202" s="134">
        <v>1.81761599361972E-2</v>
      </c>
      <c r="D202" s="144">
        <v>2</v>
      </c>
      <c r="E202" s="144">
        <f t="shared" si="22"/>
        <v>0</v>
      </c>
      <c r="F202" s="144">
        <f t="shared" si="23"/>
        <v>0</v>
      </c>
      <c r="G202" s="110">
        <f t="shared" si="31"/>
        <v>1.7656903606039512E-2</v>
      </c>
      <c r="H202" s="108">
        <f t="shared" si="32"/>
        <v>1.7656903606039512E-2</v>
      </c>
      <c r="I202" s="136">
        <f t="shared" si="30"/>
        <v>2.6962713640883046E-7</v>
      </c>
      <c r="J202" s="136" t="str">
        <f t="shared" si="26"/>
        <v>blue</v>
      </c>
      <c r="K202" s="108" t="e">
        <f t="shared" si="27"/>
        <v>#N/A</v>
      </c>
      <c r="L202" s="108">
        <f t="shared" si="28"/>
        <v>1.81761599361972E-2</v>
      </c>
      <c r="M202" s="108" t="e">
        <f t="shared" si="29"/>
        <v>#N/A</v>
      </c>
    </row>
    <row r="203" spans="2:13">
      <c r="B203" s="113">
        <v>7.6848999999999998</v>
      </c>
      <c r="C203" s="134">
        <v>1.7659999999999999E-2</v>
      </c>
      <c r="D203" s="144">
        <v>2</v>
      </c>
      <c r="E203" s="144">
        <f t="shared" si="22"/>
        <v>0</v>
      </c>
      <c r="F203" s="144">
        <f t="shared" si="23"/>
        <v>0</v>
      </c>
      <c r="G203" s="110">
        <f t="shared" si="31"/>
        <v>1.7935064469441566E-2</v>
      </c>
      <c r="H203" s="108">
        <f t="shared" si="32"/>
        <v>1.7935064469441566E-2</v>
      </c>
      <c r="I203" s="136">
        <f t="shared" si="30"/>
        <v>7.5660462349170975E-8</v>
      </c>
      <c r="J203" s="136" t="str">
        <f t="shared" si="26"/>
        <v>blue</v>
      </c>
      <c r="K203" s="108" t="e">
        <f t="shared" si="27"/>
        <v>#N/A</v>
      </c>
      <c r="L203" s="108">
        <f t="shared" si="28"/>
        <v>1.7659999999999999E-2</v>
      </c>
      <c r="M203" s="108" t="e">
        <f t="shared" si="29"/>
        <v>#N/A</v>
      </c>
    </row>
    <row r="204" spans="2:13">
      <c r="B204" s="113">
        <v>7.69</v>
      </c>
      <c r="C204" s="134">
        <v>1.6990000000000002E-2</v>
      </c>
      <c r="D204" s="144">
        <v>2</v>
      </c>
      <c r="E204" s="144">
        <f t="shared" si="22"/>
        <v>0</v>
      </c>
      <c r="F204" s="144">
        <f t="shared" si="23"/>
        <v>0</v>
      </c>
      <c r="G204" s="110">
        <f t="shared" si="31"/>
        <v>1.794383123867227E-2</v>
      </c>
      <c r="H204" s="108">
        <f t="shared" si="32"/>
        <v>1.794383123867227E-2</v>
      </c>
      <c r="I204" s="136">
        <f t="shared" si="30"/>
        <v>9.0979403186707344E-7</v>
      </c>
      <c r="J204" s="136" t="str">
        <f t="shared" si="26"/>
        <v>blue</v>
      </c>
      <c r="K204" s="108" t="e">
        <f t="shared" si="27"/>
        <v>#N/A</v>
      </c>
      <c r="L204" s="108">
        <f t="shared" si="28"/>
        <v>1.6990000000000002E-2</v>
      </c>
      <c r="M204" s="108" t="e">
        <f t="shared" si="29"/>
        <v>#N/A</v>
      </c>
    </row>
    <row r="205" spans="2:13">
      <c r="B205" s="113">
        <v>7.7729999999999997</v>
      </c>
      <c r="C205" s="134">
        <v>1.7499395619789186E-2</v>
      </c>
      <c r="D205" s="144">
        <v>2</v>
      </c>
      <c r="E205" s="144">
        <f t="shared" si="22"/>
        <v>0</v>
      </c>
      <c r="F205" s="144">
        <f t="shared" si="23"/>
        <v>0</v>
      </c>
      <c r="G205" s="110">
        <f t="shared" si="31"/>
        <v>1.8087627280379825E-2</v>
      </c>
      <c r="H205" s="108">
        <f t="shared" si="32"/>
        <v>1.8087627280379825E-2</v>
      </c>
      <c r="I205" s="136">
        <f t="shared" si="30"/>
        <v>3.4601648652122107E-7</v>
      </c>
      <c r="J205" s="136" t="str">
        <f t="shared" si="26"/>
        <v>blue</v>
      </c>
      <c r="K205" s="108" t="e">
        <f t="shared" si="27"/>
        <v>#N/A</v>
      </c>
      <c r="L205" s="108">
        <f t="shared" si="28"/>
        <v>1.7499395619789186E-2</v>
      </c>
      <c r="M205" s="108" t="e">
        <f t="shared" si="29"/>
        <v>#N/A</v>
      </c>
    </row>
    <row r="206" spans="2:13">
      <c r="B206" s="74">
        <v>7.9340000000000002</v>
      </c>
      <c r="C206" s="134">
        <v>1.9050000000000001E-2</v>
      </c>
      <c r="D206" s="144">
        <v>2</v>
      </c>
      <c r="E206" s="144">
        <f t="shared" si="22"/>
        <v>0</v>
      </c>
      <c r="F206" s="144">
        <f t="shared" si="23"/>
        <v>0</v>
      </c>
      <c r="G206" s="110">
        <f t="shared" si="31"/>
        <v>1.8372461759281145E-2</v>
      </c>
      <c r="H206" s="108">
        <f t="shared" si="32"/>
        <v>1.8372461759281145E-2</v>
      </c>
      <c r="I206" s="136">
        <f t="shared" si="30"/>
        <v>4.5905806763640302E-7</v>
      </c>
      <c r="J206" s="136" t="str">
        <f t="shared" si="26"/>
        <v>blue</v>
      </c>
      <c r="K206" s="108" t="e">
        <f t="shared" si="27"/>
        <v>#N/A</v>
      </c>
      <c r="L206" s="108">
        <f t="shared" si="28"/>
        <v>1.9050000000000001E-2</v>
      </c>
      <c r="M206" s="108" t="e">
        <f t="shared" si="29"/>
        <v>#N/A</v>
      </c>
    </row>
    <row r="207" spans="2:13">
      <c r="B207" s="74">
        <v>7.94</v>
      </c>
      <c r="C207" s="134">
        <v>1.7049999999999999E-2</v>
      </c>
      <c r="D207" s="144">
        <v>2</v>
      </c>
      <c r="E207" s="144">
        <f t="shared" si="22"/>
        <v>0</v>
      </c>
      <c r="F207" s="144">
        <f t="shared" si="23"/>
        <v>0</v>
      </c>
      <c r="G207" s="110">
        <f t="shared" si="31"/>
        <v>1.8383224308982052E-2</v>
      </c>
      <c r="H207" s="108">
        <f t="shared" si="32"/>
        <v>1.8383224308982052E-2</v>
      </c>
      <c r="I207" s="136">
        <f t="shared" si="30"/>
        <v>1.7774870580606719E-6</v>
      </c>
      <c r="J207" s="136" t="str">
        <f t="shared" si="26"/>
        <v>blue</v>
      </c>
      <c r="K207" s="108" t="e">
        <f t="shared" si="27"/>
        <v>#N/A</v>
      </c>
      <c r="L207" s="108">
        <f t="shared" si="28"/>
        <v>1.7049999999999999E-2</v>
      </c>
      <c r="M207" s="108" t="e">
        <f t="shared" si="29"/>
        <v>#N/A</v>
      </c>
    </row>
    <row r="208" spans="2:13">
      <c r="B208" s="148">
        <v>8.0191780821917806</v>
      </c>
      <c r="C208" s="134">
        <v>1.9161269357180374E-2</v>
      </c>
      <c r="D208" s="144">
        <v>2</v>
      </c>
      <c r="E208" s="144">
        <f t="shared" si="22"/>
        <v>0</v>
      </c>
      <c r="F208" s="144">
        <f t="shared" si="23"/>
        <v>0</v>
      </c>
      <c r="G208" s="110">
        <f t="shared" si="31"/>
        <v>1.8526224354924653E-2</v>
      </c>
      <c r="H208" s="108">
        <f t="shared" si="32"/>
        <v>1.8526224354924653E-2</v>
      </c>
      <c r="I208" s="136">
        <f t="shared" si="30"/>
        <v>4.0328215488996828E-7</v>
      </c>
      <c r="J208" s="136" t="str">
        <f t="shared" si="26"/>
        <v>blue</v>
      </c>
      <c r="K208" s="108" t="e">
        <f t="shared" si="27"/>
        <v>#N/A</v>
      </c>
      <c r="L208" s="108">
        <f t="shared" si="28"/>
        <v>1.9161269357180374E-2</v>
      </c>
      <c r="M208" s="108" t="e">
        <f t="shared" si="29"/>
        <v>#N/A</v>
      </c>
    </row>
    <row r="209" spans="1:27">
      <c r="B209" s="140">
        <v>8.0246575342465754</v>
      </c>
      <c r="C209" s="134">
        <v>1.6651096911887167E-2</v>
      </c>
      <c r="D209" s="144">
        <v>2</v>
      </c>
      <c r="E209" s="144">
        <f t="shared" si="22"/>
        <v>0</v>
      </c>
      <c r="F209" s="144">
        <f t="shared" si="23"/>
        <v>0</v>
      </c>
      <c r="G209" s="110">
        <f t="shared" si="31"/>
        <v>1.853618702868912E-2</v>
      </c>
      <c r="H209" s="108">
        <f t="shared" si="32"/>
        <v>1.853618702868912E-2</v>
      </c>
      <c r="I209" s="136">
        <f t="shared" si="30"/>
        <v>3.5535647484643991E-6</v>
      </c>
      <c r="J209" s="136" t="str">
        <f t="shared" si="26"/>
        <v>blue</v>
      </c>
      <c r="K209" s="108" t="e">
        <f t="shared" si="27"/>
        <v>#N/A</v>
      </c>
      <c r="L209" s="108">
        <f t="shared" si="28"/>
        <v>1.6651096911887167E-2</v>
      </c>
      <c r="M209" s="108" t="e">
        <f t="shared" si="29"/>
        <v>#N/A</v>
      </c>
    </row>
    <row r="210" spans="1:27">
      <c r="B210" s="129">
        <v>8.1808219178082187</v>
      </c>
      <c r="C210" s="134">
        <v>1.898127295200687E-2</v>
      </c>
      <c r="D210" s="144">
        <v>2</v>
      </c>
      <c r="E210" s="144">
        <f t="shared" si="22"/>
        <v>0</v>
      </c>
      <c r="F210" s="144">
        <f t="shared" si="23"/>
        <v>0</v>
      </c>
      <c r="G210" s="110">
        <f t="shared" si="31"/>
        <v>1.8823669675621199E-2</v>
      </c>
      <c r="H210" s="108">
        <f t="shared" si="32"/>
        <v>1.8823669675621199E-2</v>
      </c>
      <c r="I210" s="136">
        <f t="shared" si="30"/>
        <v>2.4838792727498048E-8</v>
      </c>
      <c r="J210" s="136" t="str">
        <f t="shared" si="26"/>
        <v>blue</v>
      </c>
      <c r="K210" s="108" t="e">
        <f t="shared" si="27"/>
        <v>#N/A</v>
      </c>
      <c r="L210" s="108">
        <f t="shared" si="28"/>
        <v>1.898127295200687E-2</v>
      </c>
      <c r="M210" s="108" t="e">
        <f t="shared" si="29"/>
        <v>#N/A</v>
      </c>
    </row>
    <row r="211" spans="1:27">
      <c r="B211" s="111">
        <v>8.1863013698630134</v>
      </c>
      <c r="C211" s="134">
        <v>1.6537699281727897E-2</v>
      </c>
      <c r="D211" s="144">
        <v>2</v>
      </c>
      <c r="E211" s="144">
        <f t="shared" si="22"/>
        <v>0</v>
      </c>
      <c r="F211" s="144">
        <f t="shared" si="23"/>
        <v>0</v>
      </c>
      <c r="G211" s="110">
        <f t="shared" si="31"/>
        <v>1.8833879508973635E-2</v>
      </c>
      <c r="H211" s="108">
        <f t="shared" si="32"/>
        <v>1.8833879508973635E-2</v>
      </c>
      <c r="I211" s="136">
        <f t="shared" si="30"/>
        <v>5.2724436359942885E-6</v>
      </c>
      <c r="J211" s="136" t="str">
        <f t="shared" si="26"/>
        <v>blue</v>
      </c>
      <c r="K211" s="108" t="e">
        <f t="shared" si="27"/>
        <v>#N/A</v>
      </c>
      <c r="L211" s="108">
        <f t="shared" si="28"/>
        <v>1.6537699281727897E-2</v>
      </c>
      <c r="M211" s="108" t="e">
        <f t="shared" si="29"/>
        <v>#N/A</v>
      </c>
    </row>
    <row r="212" spans="1:27">
      <c r="B212" s="25">
        <v>9</v>
      </c>
      <c r="C212" s="152"/>
      <c r="D212" s="152">
        <v>0</v>
      </c>
      <c r="E212" s="152">
        <f t="shared" si="22"/>
        <v>0</v>
      </c>
      <c r="F212" s="152">
        <f t="shared" si="23"/>
        <v>0</v>
      </c>
      <c r="G212" s="118">
        <f t="shared" si="31"/>
        <v>2.0435199473705652E-2</v>
      </c>
      <c r="H212" s="130">
        <f t="shared" si="32"/>
        <v>2.0435199473705652E-2</v>
      </c>
      <c r="I212" s="136" t="str">
        <f t="shared" si="30"/>
        <v/>
      </c>
      <c r="J212" s="151" t="b">
        <f t="shared" si="26"/>
        <v>0</v>
      </c>
      <c r="K212" s="151"/>
      <c r="L212" s="151"/>
      <c r="M212" s="151"/>
    </row>
    <row r="213" spans="1:27">
      <c r="A213" s="3"/>
      <c r="B213" s="173"/>
      <c r="C213" s="3"/>
      <c r="D213" s="3"/>
      <c r="H213" s="107" t="s">
        <v>72</v>
      </c>
      <c r="I213" s="183">
        <f>SUM(I31:I211)</f>
        <v>2.0721012607000507E-4</v>
      </c>
    </row>
    <row r="214" spans="1:27">
      <c r="A214" s="189"/>
      <c r="B214" s="189"/>
      <c r="C214" s="189"/>
      <c r="D214" s="189"/>
      <c r="E214" s="189"/>
      <c r="F214" s="189"/>
      <c r="G214" s="189"/>
      <c r="H214" s="189"/>
      <c r="I214" s="189"/>
      <c r="J214" s="189"/>
      <c r="K214" s="189"/>
      <c r="L214" s="189"/>
      <c r="M214" s="189"/>
      <c r="N214" s="189"/>
      <c r="O214" s="189"/>
      <c r="P214" s="189"/>
      <c r="Q214" s="189"/>
      <c r="R214" s="189"/>
      <c r="S214" s="189"/>
      <c r="T214" s="189"/>
      <c r="U214" s="189"/>
      <c r="V214" s="189"/>
      <c r="W214" s="189"/>
      <c r="X214" s="189"/>
      <c r="Y214" s="189"/>
      <c r="Z214" s="189"/>
      <c r="AA214" s="189"/>
    </row>
    <row r="215" spans="1:27">
      <c r="A215" s="189"/>
      <c r="B215" s="189"/>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c r="AA215" s="189"/>
    </row>
    <row r="216" spans="1:27">
      <c r="A216" s="189"/>
      <c r="B216" s="189"/>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c r="Z216" s="189"/>
      <c r="AA216" s="189"/>
    </row>
    <row r="217" spans="1:27">
      <c r="A217" s="189"/>
      <c r="B217" s="189"/>
      <c r="C217" s="189"/>
      <c r="D217" s="189"/>
      <c r="E217" s="189"/>
      <c r="F217" s="189"/>
      <c r="G217" s="189"/>
      <c r="H217" s="189"/>
      <c r="I217" s="189"/>
      <c r="J217" s="189"/>
      <c r="K217" s="189"/>
      <c r="L217" s="189"/>
      <c r="M217" s="189"/>
      <c r="N217" s="189"/>
      <c r="O217" s="189"/>
      <c r="P217" s="189"/>
      <c r="Q217" s="189"/>
      <c r="R217" s="189"/>
      <c r="S217" s="189"/>
      <c r="T217" s="189"/>
      <c r="U217" s="189"/>
      <c r="V217" s="189"/>
      <c r="W217" s="189"/>
      <c r="X217" s="189"/>
      <c r="Y217" s="189"/>
      <c r="Z217" s="189"/>
      <c r="AA217" s="189"/>
    </row>
    <row r="218" spans="1:27">
      <c r="A218" s="189"/>
      <c r="B218" s="189"/>
      <c r="C218" s="189"/>
      <c r="D218" s="189"/>
      <c r="E218" s="189"/>
      <c r="F218" s="189"/>
      <c r="G218" s="189"/>
      <c r="H218" s="189"/>
      <c r="I218" s="189"/>
      <c r="J218" s="189"/>
      <c r="K218" s="189"/>
      <c r="L218" s="189"/>
      <c r="M218" s="189"/>
      <c r="N218" s="189"/>
      <c r="O218" s="189"/>
      <c r="P218" s="189"/>
      <c r="Q218" s="189"/>
      <c r="R218" s="189"/>
      <c r="S218" s="189"/>
      <c r="T218" s="189"/>
      <c r="U218" s="189"/>
      <c r="V218" s="189"/>
      <c r="W218" s="189"/>
      <c r="X218" s="189"/>
      <c r="Y218" s="189"/>
      <c r="Z218" s="189"/>
      <c r="AA218" s="189"/>
    </row>
    <row r="219" spans="1:27">
      <c r="A219" s="189"/>
      <c r="B219" s="189"/>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c r="Z219" s="189"/>
      <c r="AA219" s="189"/>
    </row>
    <row r="220" spans="1:27">
      <c r="A220" s="189"/>
      <c r="B220" s="189"/>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c r="Z220" s="189"/>
      <c r="AA220" s="189"/>
    </row>
    <row r="221" spans="1:27">
      <c r="A221" s="189"/>
      <c r="B221" s="189"/>
      <c r="C221" s="189"/>
      <c r="D221" s="189"/>
      <c r="E221" s="189"/>
      <c r="F221" s="189"/>
      <c r="G221" s="189"/>
      <c r="H221" s="189"/>
      <c r="I221" s="189"/>
      <c r="J221" s="189"/>
      <c r="K221" s="189"/>
      <c r="L221" s="189"/>
      <c r="M221" s="189"/>
      <c r="N221" s="189"/>
      <c r="O221" s="189"/>
      <c r="P221" s="189"/>
      <c r="Q221" s="189"/>
      <c r="R221" s="189"/>
      <c r="S221" s="189"/>
      <c r="T221" s="189"/>
      <c r="U221" s="189"/>
      <c r="V221" s="189"/>
      <c r="W221" s="189"/>
      <c r="X221" s="189"/>
      <c r="Y221" s="189"/>
      <c r="Z221" s="189"/>
      <c r="AA221" s="189"/>
    </row>
    <row r="222" spans="1:27">
      <c r="A222" s="189"/>
      <c r="B222" s="189"/>
      <c r="C222" s="189"/>
      <c r="D222" s="189"/>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c r="AA222" s="189"/>
    </row>
    <row r="223" spans="1:27">
      <c r="A223" s="189"/>
      <c r="B223" s="189"/>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c r="AA223" s="189"/>
    </row>
    <row r="224" spans="1:27">
      <c r="A224" s="189"/>
      <c r="B224" s="189"/>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c r="Z224" s="189"/>
      <c r="AA224" s="189"/>
    </row>
    <row r="225" spans="1:27">
      <c r="A225" s="189"/>
      <c r="B225" s="189"/>
      <c r="C225" s="189"/>
      <c r="D225" s="189"/>
      <c r="E225" s="189"/>
      <c r="F225" s="189"/>
      <c r="G225" s="189"/>
      <c r="H225" s="189"/>
      <c r="I225" s="189"/>
      <c r="J225" s="189"/>
      <c r="K225" s="189"/>
      <c r="L225" s="189"/>
      <c r="M225" s="189"/>
      <c r="N225" s="189"/>
      <c r="O225" s="189"/>
      <c r="P225" s="189"/>
      <c r="Q225" s="189"/>
      <c r="R225" s="189"/>
      <c r="S225" s="189"/>
      <c r="T225" s="189"/>
      <c r="U225" s="189"/>
      <c r="V225" s="189"/>
      <c r="W225" s="189"/>
      <c r="X225" s="189"/>
      <c r="Y225" s="189"/>
      <c r="Z225" s="189"/>
      <c r="AA225" s="189"/>
    </row>
    <row r="226" spans="1:27">
      <c r="A226" s="189"/>
      <c r="B226" s="189"/>
      <c r="C226" s="189"/>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c r="AA226" s="189"/>
    </row>
    <row r="227" spans="1:27">
      <c r="A227" s="189"/>
      <c r="B227" s="189"/>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c r="Y227" s="189"/>
      <c r="Z227" s="189"/>
      <c r="AA227" s="189"/>
    </row>
    <row r="228" spans="1:27">
      <c r="A228" s="189"/>
      <c r="B228" s="189"/>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c r="Z228" s="189"/>
      <c r="AA228" s="189"/>
    </row>
    <row r="229" spans="1:27">
      <c r="A229" s="189"/>
      <c r="B229" s="189"/>
      <c r="C229" s="189"/>
      <c r="D229" s="189"/>
      <c r="E229" s="189"/>
      <c r="F229" s="189"/>
      <c r="G229" s="189"/>
      <c r="H229" s="189"/>
      <c r="I229" s="189"/>
      <c r="J229" s="189"/>
      <c r="K229" s="189"/>
      <c r="L229" s="189"/>
      <c r="M229" s="189"/>
      <c r="N229" s="189"/>
      <c r="O229" s="189"/>
      <c r="P229" s="189"/>
      <c r="Q229" s="189"/>
      <c r="R229" s="189"/>
      <c r="S229" s="189"/>
      <c r="T229" s="189"/>
      <c r="U229" s="189"/>
      <c r="V229" s="189"/>
      <c r="W229" s="189"/>
      <c r="X229" s="189"/>
      <c r="Y229" s="189"/>
      <c r="Z229" s="189"/>
      <c r="AA229" s="189"/>
    </row>
    <row r="230" spans="1:27">
      <c r="A230" s="189"/>
      <c r="B230" s="189"/>
      <c r="C230" s="189"/>
      <c r="D230" s="189"/>
      <c r="E230" s="189"/>
      <c r="F230" s="189"/>
      <c r="G230" s="189"/>
      <c r="H230" s="189"/>
      <c r="I230" s="189"/>
      <c r="J230" s="189"/>
      <c r="K230" s="189"/>
      <c r="L230" s="189"/>
      <c r="M230" s="189"/>
      <c r="N230" s="189"/>
      <c r="O230" s="189"/>
      <c r="P230" s="189"/>
      <c r="Q230" s="189"/>
      <c r="R230" s="189"/>
      <c r="S230" s="189"/>
      <c r="T230" s="189"/>
      <c r="U230" s="189"/>
      <c r="V230" s="189"/>
      <c r="W230" s="189"/>
      <c r="X230" s="189"/>
      <c r="Y230" s="189"/>
      <c r="Z230" s="189"/>
      <c r="AA230" s="189"/>
    </row>
    <row r="231" spans="1:27">
      <c r="A231" s="189"/>
      <c r="B231" s="189"/>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c r="Z231" s="189"/>
      <c r="AA231" s="189"/>
    </row>
    <row r="232" spans="1:27">
      <c r="A232" s="189"/>
      <c r="B232" s="189"/>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c r="Z232" s="189"/>
      <c r="AA232" s="189"/>
    </row>
    <row r="233" spans="1:27">
      <c r="A233" s="189"/>
      <c r="B233" s="189"/>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c r="Y233" s="189"/>
      <c r="Z233" s="189"/>
      <c r="AA233" s="189"/>
    </row>
    <row r="234" spans="1:27">
      <c r="A234" s="189"/>
      <c r="B234" s="189"/>
      <c r="C234" s="189"/>
      <c r="D234" s="189"/>
      <c r="E234" s="189"/>
      <c r="F234" s="189"/>
      <c r="G234" s="189"/>
      <c r="H234" s="189"/>
      <c r="I234" s="189"/>
      <c r="J234" s="189"/>
      <c r="K234" s="189"/>
      <c r="L234" s="189"/>
      <c r="M234" s="189"/>
      <c r="N234" s="189"/>
      <c r="O234" s="189"/>
      <c r="P234" s="189"/>
      <c r="Q234" s="189"/>
      <c r="R234" s="189"/>
      <c r="S234" s="189"/>
      <c r="T234" s="189"/>
      <c r="U234" s="189"/>
      <c r="V234" s="189"/>
      <c r="W234" s="189"/>
      <c r="X234" s="189"/>
      <c r="Y234" s="189"/>
      <c r="Z234" s="189"/>
      <c r="AA234" s="189"/>
    </row>
    <row r="235" spans="1:27">
      <c r="A235" s="189"/>
      <c r="B235" s="189"/>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c r="AA235" s="189"/>
    </row>
    <row r="236" spans="1:27">
      <c r="A236" s="189"/>
      <c r="B236" s="189"/>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c r="Z236" s="189"/>
      <c r="AA236" s="189"/>
    </row>
    <row r="237" spans="1:27">
      <c r="A237" s="189"/>
      <c r="B237" s="189"/>
      <c r="C237" s="189"/>
      <c r="D237" s="189"/>
      <c r="E237" s="189"/>
      <c r="F237" s="189"/>
      <c r="G237" s="189"/>
      <c r="H237" s="189"/>
      <c r="I237" s="189"/>
      <c r="J237" s="189"/>
      <c r="K237" s="189"/>
      <c r="L237" s="189"/>
      <c r="M237" s="189"/>
      <c r="N237" s="189"/>
      <c r="O237" s="189"/>
      <c r="P237" s="189"/>
      <c r="Q237" s="189"/>
      <c r="R237" s="189"/>
      <c r="S237" s="189"/>
      <c r="T237" s="189"/>
      <c r="U237" s="189"/>
      <c r="V237" s="189"/>
      <c r="W237" s="189"/>
      <c r="X237" s="189"/>
      <c r="Y237" s="189"/>
      <c r="Z237" s="189"/>
      <c r="AA237" s="189"/>
    </row>
    <row r="238" spans="1:27">
      <c r="A238" s="189"/>
      <c r="B238" s="189"/>
      <c r="C238" s="189"/>
      <c r="D238" s="189"/>
      <c r="E238" s="189"/>
      <c r="F238" s="189"/>
      <c r="G238" s="189"/>
      <c r="H238" s="189"/>
      <c r="I238" s="189"/>
      <c r="J238" s="189"/>
      <c r="K238" s="189"/>
      <c r="L238" s="189"/>
      <c r="M238" s="189"/>
      <c r="N238" s="189"/>
      <c r="O238" s="189"/>
      <c r="P238" s="189"/>
      <c r="Q238" s="189"/>
      <c r="R238" s="189"/>
      <c r="S238" s="189"/>
      <c r="T238" s="189"/>
      <c r="U238" s="189"/>
      <c r="V238" s="189"/>
      <c r="W238" s="189"/>
      <c r="X238" s="189"/>
      <c r="Y238" s="189"/>
      <c r="Z238" s="189"/>
      <c r="AA238" s="189"/>
    </row>
    <row r="239" spans="1:27">
      <c r="A239" s="189"/>
      <c r="B239" s="189"/>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c r="Y239" s="189"/>
      <c r="Z239" s="189"/>
      <c r="AA239" s="189"/>
    </row>
    <row r="240" spans="1:27">
      <c r="A240" s="189"/>
      <c r="B240" s="189"/>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c r="Z240" s="189"/>
      <c r="AA240" s="189"/>
    </row>
    <row r="241" spans="1:27">
      <c r="A241" s="189"/>
      <c r="B241" s="189"/>
      <c r="C241" s="189"/>
      <c r="D241" s="189"/>
      <c r="E241" s="189"/>
      <c r="F241" s="189"/>
      <c r="G241" s="189"/>
      <c r="H241" s="189"/>
      <c r="I241" s="189"/>
      <c r="J241" s="189"/>
      <c r="K241" s="189"/>
      <c r="L241" s="189"/>
      <c r="M241" s="189"/>
      <c r="N241" s="189"/>
      <c r="O241" s="189"/>
      <c r="P241" s="189"/>
      <c r="Q241" s="189"/>
      <c r="R241" s="189"/>
      <c r="S241" s="189"/>
      <c r="T241" s="189"/>
      <c r="U241" s="189"/>
      <c r="V241" s="189"/>
      <c r="W241" s="189"/>
      <c r="X241" s="189"/>
      <c r="Y241" s="189"/>
      <c r="Z241" s="189"/>
      <c r="AA241" s="189"/>
    </row>
    <row r="242" spans="1:27">
      <c r="A242" s="189"/>
      <c r="B242" s="189"/>
      <c r="C242" s="189"/>
      <c r="D242" s="189"/>
      <c r="E242" s="189"/>
      <c r="F242" s="189"/>
      <c r="G242" s="189"/>
      <c r="H242" s="189"/>
      <c r="I242" s="189"/>
      <c r="J242" s="189"/>
      <c r="K242" s="189"/>
      <c r="L242" s="189"/>
      <c r="M242" s="189"/>
      <c r="N242" s="189"/>
      <c r="O242" s="189"/>
      <c r="P242" s="189"/>
      <c r="Q242" s="189"/>
      <c r="R242" s="189"/>
      <c r="S242" s="189"/>
      <c r="T242" s="189"/>
      <c r="U242" s="189"/>
      <c r="V242" s="189"/>
      <c r="W242" s="189"/>
      <c r="X242" s="189"/>
      <c r="Y242" s="189"/>
      <c r="Z242" s="189"/>
      <c r="AA242" s="189"/>
    </row>
    <row r="243" spans="1:27">
      <c r="A243" s="189"/>
      <c r="B243" s="189"/>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c r="Y243" s="189"/>
      <c r="Z243" s="189"/>
      <c r="AA243" s="189"/>
    </row>
    <row r="244" spans="1:27">
      <c r="A244" s="189"/>
      <c r="B244" s="189"/>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c r="Y244" s="189"/>
      <c r="Z244" s="189"/>
      <c r="AA244" s="189"/>
    </row>
    <row r="245" spans="1:27">
      <c r="A245" s="189"/>
      <c r="B245" s="189"/>
      <c r="C245" s="189"/>
      <c r="D245" s="189"/>
      <c r="E245" s="189"/>
      <c r="F245" s="189"/>
      <c r="G245" s="189"/>
      <c r="H245" s="189"/>
      <c r="I245" s="189"/>
      <c r="J245" s="189"/>
      <c r="K245" s="189"/>
      <c r="L245" s="189"/>
      <c r="M245" s="189"/>
      <c r="N245" s="189"/>
      <c r="O245" s="189"/>
      <c r="P245" s="189"/>
      <c r="Q245" s="189"/>
      <c r="R245" s="189"/>
      <c r="S245" s="189"/>
      <c r="T245" s="189"/>
      <c r="U245" s="189"/>
      <c r="V245" s="189"/>
      <c r="W245" s="189"/>
      <c r="X245" s="189"/>
      <c r="Y245" s="189"/>
      <c r="Z245" s="189"/>
      <c r="AA245" s="189"/>
    </row>
    <row r="246" spans="1:27">
      <c r="A246" s="189"/>
      <c r="B246" s="189"/>
      <c r="C246" s="189"/>
      <c r="D246" s="189"/>
      <c r="E246" s="189"/>
      <c r="F246" s="189"/>
      <c r="G246" s="189"/>
      <c r="H246" s="189"/>
      <c r="I246" s="189"/>
      <c r="J246" s="189"/>
      <c r="K246" s="189"/>
      <c r="L246" s="189"/>
      <c r="M246" s="189"/>
      <c r="N246" s="189"/>
      <c r="O246" s="189"/>
      <c r="P246" s="189"/>
      <c r="Q246" s="189"/>
      <c r="R246" s="189"/>
      <c r="S246" s="189"/>
      <c r="T246" s="189"/>
      <c r="U246" s="189"/>
      <c r="V246" s="189"/>
      <c r="W246" s="189"/>
      <c r="X246" s="189"/>
      <c r="Y246" s="189"/>
      <c r="Z246" s="189"/>
      <c r="AA246" s="189"/>
    </row>
    <row r="247" spans="1:27">
      <c r="A247" s="189"/>
      <c r="B247" s="189"/>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row>
    <row r="248" spans="1:27">
      <c r="A248" s="189"/>
      <c r="B248" s="189"/>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c r="AA248" s="189"/>
    </row>
    <row r="249" spans="1:27">
      <c r="A249" s="189"/>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89"/>
      <c r="Z249" s="189"/>
      <c r="AA249" s="189"/>
    </row>
    <row r="250" spans="1:27">
      <c r="A250" s="189"/>
      <c r="B250" s="189"/>
      <c r="C250" s="189"/>
      <c r="D250" s="189"/>
      <c r="E250" s="189"/>
      <c r="F250" s="189"/>
      <c r="G250" s="189"/>
      <c r="H250" s="189"/>
      <c r="I250" s="189"/>
      <c r="J250" s="189"/>
      <c r="K250" s="189"/>
      <c r="L250" s="189"/>
      <c r="M250" s="189"/>
      <c r="N250" s="189"/>
      <c r="O250" s="189"/>
      <c r="P250" s="189"/>
      <c r="Q250" s="189"/>
      <c r="R250" s="189"/>
      <c r="S250" s="189"/>
      <c r="T250" s="189"/>
      <c r="U250" s="189"/>
      <c r="V250" s="189"/>
      <c r="W250" s="189"/>
      <c r="X250" s="189"/>
      <c r="Y250" s="189"/>
      <c r="Z250" s="189"/>
      <c r="AA250" s="189"/>
    </row>
    <row r="251" spans="1:27">
      <c r="A251" s="189"/>
      <c r="B251" s="189"/>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c r="Y251" s="189"/>
      <c r="Z251" s="189"/>
      <c r="AA251" s="189"/>
    </row>
    <row r="252" spans="1:27">
      <c r="A252" s="189"/>
      <c r="B252" s="189"/>
      <c r="C252" s="189"/>
      <c r="D252" s="189"/>
      <c r="E252" s="189"/>
      <c r="F252" s="189"/>
      <c r="G252" s="189"/>
      <c r="H252" s="189"/>
      <c r="I252" s="189"/>
      <c r="J252" s="189"/>
      <c r="K252" s="189"/>
      <c r="L252" s="189"/>
      <c r="M252" s="189"/>
      <c r="N252" s="189"/>
      <c r="O252" s="189"/>
      <c r="P252" s="189"/>
      <c r="Q252" s="189"/>
      <c r="R252" s="189"/>
      <c r="S252" s="189"/>
      <c r="T252" s="189"/>
      <c r="U252" s="189"/>
      <c r="V252" s="189"/>
      <c r="W252" s="189"/>
      <c r="X252" s="189"/>
      <c r="Y252" s="189"/>
      <c r="Z252" s="189"/>
      <c r="AA252" s="189"/>
    </row>
    <row r="253" spans="1:27">
      <c r="A253" s="189"/>
      <c r="B253" s="189"/>
      <c r="C253" s="189"/>
      <c r="D253" s="189"/>
      <c r="E253" s="189"/>
      <c r="F253" s="189"/>
      <c r="G253" s="189"/>
      <c r="H253" s="189"/>
      <c r="I253" s="189"/>
      <c r="J253" s="189"/>
      <c r="K253" s="189"/>
      <c r="L253" s="189"/>
      <c r="M253" s="189"/>
      <c r="N253" s="189"/>
      <c r="O253" s="189"/>
      <c r="P253" s="189"/>
      <c r="Q253" s="189"/>
      <c r="R253" s="189"/>
      <c r="S253" s="189"/>
      <c r="T253" s="189"/>
      <c r="U253" s="189"/>
      <c r="V253" s="189"/>
      <c r="W253" s="189"/>
      <c r="X253" s="189"/>
      <c r="Y253" s="189"/>
      <c r="Z253" s="189"/>
      <c r="AA253" s="189"/>
    </row>
    <row r="254" spans="1:27">
      <c r="A254" s="189"/>
      <c r="B254" s="189"/>
      <c r="C254" s="189"/>
      <c r="D254" s="189"/>
      <c r="E254" s="189"/>
      <c r="F254" s="189"/>
      <c r="G254" s="189"/>
      <c r="H254" s="189"/>
      <c r="I254" s="189"/>
      <c r="J254" s="189"/>
      <c r="K254" s="189"/>
      <c r="L254" s="189"/>
      <c r="M254" s="189"/>
      <c r="N254" s="189"/>
      <c r="O254" s="189"/>
      <c r="P254" s="189"/>
      <c r="Q254" s="189"/>
      <c r="R254" s="189"/>
      <c r="S254" s="189"/>
      <c r="T254" s="189"/>
      <c r="U254" s="189"/>
      <c r="V254" s="189"/>
      <c r="W254" s="189"/>
      <c r="X254" s="189"/>
      <c r="Y254" s="189"/>
      <c r="Z254" s="189"/>
      <c r="AA254" s="189"/>
    </row>
    <row r="255" spans="1:27">
      <c r="A255" s="189"/>
      <c r="B255" s="189"/>
      <c r="C255" s="189"/>
      <c r="D255" s="189"/>
      <c r="E255" s="189"/>
      <c r="F255" s="189"/>
      <c r="G255" s="189"/>
      <c r="H255" s="189"/>
      <c r="I255" s="189"/>
      <c r="J255" s="189"/>
      <c r="K255" s="189"/>
      <c r="L255" s="189"/>
      <c r="M255" s="189"/>
      <c r="N255" s="189"/>
      <c r="O255" s="189"/>
      <c r="P255" s="189"/>
      <c r="Q255" s="189"/>
      <c r="R255" s="189"/>
      <c r="S255" s="189"/>
      <c r="T255" s="189"/>
      <c r="U255" s="189"/>
      <c r="V255" s="189"/>
      <c r="W255" s="189"/>
      <c r="X255" s="189"/>
      <c r="Y255" s="189"/>
      <c r="Z255" s="189"/>
      <c r="AA255" s="189"/>
    </row>
    <row r="256" spans="1:27">
      <c r="A256" s="189"/>
      <c r="B256" s="189"/>
      <c r="C256" s="189"/>
      <c r="D256" s="189"/>
      <c r="E256" s="189"/>
      <c r="F256" s="189"/>
      <c r="G256" s="189"/>
      <c r="H256" s="189"/>
      <c r="I256" s="189"/>
      <c r="J256" s="189"/>
      <c r="K256" s="189"/>
      <c r="L256" s="189"/>
      <c r="M256" s="189"/>
      <c r="N256" s="189"/>
      <c r="O256" s="189"/>
      <c r="P256" s="189"/>
      <c r="Q256" s="189"/>
      <c r="R256" s="189"/>
      <c r="S256" s="189"/>
      <c r="T256" s="189"/>
      <c r="U256" s="189"/>
      <c r="V256" s="189"/>
      <c r="W256" s="189"/>
      <c r="X256" s="189"/>
      <c r="Y256" s="189"/>
      <c r="Z256" s="189"/>
      <c r="AA256" s="189"/>
    </row>
    <row r="257" spans="1:27">
      <c r="A257" s="189"/>
      <c r="B257" s="189"/>
      <c r="C257" s="189"/>
      <c r="D257" s="189"/>
      <c r="E257" s="189"/>
      <c r="F257" s="189"/>
      <c r="G257" s="189"/>
      <c r="H257" s="189"/>
      <c r="I257" s="189"/>
      <c r="J257" s="189"/>
      <c r="K257" s="189"/>
      <c r="L257" s="189"/>
      <c r="M257" s="189"/>
      <c r="N257" s="189"/>
      <c r="O257" s="189"/>
      <c r="P257" s="189"/>
      <c r="Q257" s="189"/>
      <c r="R257" s="189"/>
      <c r="S257" s="189"/>
      <c r="T257" s="189"/>
      <c r="U257" s="189"/>
      <c r="V257" s="189"/>
      <c r="W257" s="189"/>
      <c r="X257" s="189"/>
      <c r="Y257" s="189"/>
      <c r="Z257" s="189"/>
      <c r="AA257" s="189"/>
    </row>
    <row r="258" spans="1:27">
      <c r="A258" s="189"/>
      <c r="B258" s="189"/>
      <c r="C258" s="189"/>
      <c r="D258" s="189"/>
      <c r="E258" s="189"/>
      <c r="F258" s="189"/>
      <c r="G258" s="189"/>
      <c r="H258" s="189"/>
      <c r="I258" s="189"/>
      <c r="J258" s="189"/>
      <c r="K258" s="189"/>
      <c r="L258" s="189"/>
      <c r="M258" s="189"/>
      <c r="N258" s="189"/>
      <c r="O258" s="189"/>
      <c r="P258" s="189"/>
      <c r="Q258" s="189"/>
      <c r="R258" s="189"/>
      <c r="S258" s="189"/>
      <c r="T258" s="189"/>
      <c r="U258" s="189"/>
      <c r="V258" s="189"/>
      <c r="W258" s="189"/>
      <c r="X258" s="189"/>
      <c r="Y258" s="189"/>
      <c r="Z258" s="189"/>
      <c r="AA258" s="189"/>
    </row>
    <row r="259" spans="1:27">
      <c r="A259" s="189"/>
      <c r="B259" s="189"/>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c r="Z259" s="189"/>
      <c r="AA259" s="189"/>
    </row>
    <row r="260" spans="1:27">
      <c r="A260" s="189"/>
      <c r="B260" s="189"/>
      <c r="C260" s="189"/>
      <c r="D260" s="189"/>
      <c r="E260" s="189"/>
      <c r="F260" s="189"/>
      <c r="G260" s="189"/>
      <c r="H260" s="189"/>
      <c r="I260" s="189"/>
      <c r="J260" s="189"/>
      <c r="K260" s="189"/>
      <c r="L260" s="189"/>
      <c r="M260" s="189"/>
      <c r="N260" s="189"/>
      <c r="O260" s="189"/>
      <c r="P260" s="189"/>
      <c r="Q260" s="189"/>
      <c r="R260" s="189"/>
      <c r="S260" s="189"/>
      <c r="T260" s="189"/>
      <c r="U260" s="189"/>
      <c r="V260" s="189"/>
      <c r="W260" s="189"/>
      <c r="X260" s="189"/>
      <c r="Y260" s="189"/>
      <c r="Z260" s="189"/>
      <c r="AA260" s="189"/>
    </row>
    <row r="261" spans="1:27">
      <c r="A261" s="189"/>
      <c r="B261" s="189"/>
      <c r="C261" s="189"/>
      <c r="D261" s="189"/>
      <c r="E261" s="189"/>
      <c r="F261" s="189"/>
      <c r="G261" s="189"/>
      <c r="H261" s="189"/>
      <c r="I261" s="189"/>
      <c r="J261" s="189"/>
      <c r="K261" s="189"/>
      <c r="L261" s="189"/>
      <c r="M261" s="189"/>
      <c r="N261" s="189"/>
      <c r="O261" s="189"/>
      <c r="P261" s="189"/>
      <c r="Q261" s="189"/>
      <c r="R261" s="189"/>
      <c r="S261" s="189"/>
      <c r="T261" s="189"/>
      <c r="U261" s="189"/>
      <c r="V261" s="189"/>
      <c r="W261" s="189"/>
      <c r="X261" s="189"/>
      <c r="Y261" s="189"/>
      <c r="Z261" s="189"/>
      <c r="AA261" s="189"/>
    </row>
    <row r="262" spans="1:27">
      <c r="A262" s="189"/>
      <c r="B262" s="189"/>
      <c r="C262" s="189"/>
      <c r="D262" s="189"/>
      <c r="E262" s="189"/>
      <c r="F262" s="189"/>
      <c r="G262" s="189"/>
      <c r="H262" s="189"/>
      <c r="I262" s="189"/>
      <c r="J262" s="189"/>
      <c r="K262" s="189"/>
      <c r="L262" s="189"/>
      <c r="M262" s="189"/>
      <c r="N262" s="189"/>
      <c r="O262" s="189"/>
      <c r="P262" s="189"/>
      <c r="Q262" s="189"/>
      <c r="R262" s="189"/>
      <c r="S262" s="189"/>
      <c r="T262" s="189"/>
      <c r="U262" s="189"/>
      <c r="V262" s="189"/>
      <c r="W262" s="189"/>
      <c r="X262" s="189"/>
      <c r="Y262" s="189"/>
      <c r="Z262" s="189"/>
      <c r="AA262" s="189"/>
    </row>
    <row r="263" spans="1:27">
      <c r="A263" s="189"/>
      <c r="B263" s="189"/>
      <c r="C263" s="189"/>
      <c r="D263" s="189"/>
      <c r="E263" s="189"/>
      <c r="F263" s="189"/>
      <c r="G263" s="189"/>
      <c r="H263" s="189"/>
      <c r="I263" s="189"/>
      <c r="J263" s="189"/>
      <c r="K263" s="189"/>
      <c r="L263" s="189"/>
      <c r="M263" s="189"/>
      <c r="N263" s="189"/>
      <c r="O263" s="189"/>
      <c r="P263" s="189"/>
      <c r="Q263" s="189"/>
      <c r="R263" s="189"/>
      <c r="S263" s="189"/>
      <c r="T263" s="189"/>
      <c r="U263" s="189"/>
      <c r="V263" s="189"/>
      <c r="W263" s="189"/>
      <c r="X263" s="189"/>
      <c r="Y263" s="189"/>
      <c r="Z263" s="189"/>
      <c r="AA263" s="189"/>
    </row>
    <row r="264" spans="1:27">
      <c r="A264" s="189"/>
      <c r="B264" s="189"/>
      <c r="C264" s="189"/>
      <c r="D264" s="189"/>
      <c r="E264" s="189"/>
      <c r="F264" s="189"/>
      <c r="G264" s="189"/>
      <c r="H264" s="189"/>
      <c r="I264" s="189"/>
      <c r="J264" s="189"/>
      <c r="K264" s="189"/>
      <c r="L264" s="189"/>
      <c r="M264" s="189"/>
      <c r="N264" s="189"/>
      <c r="O264" s="189"/>
      <c r="P264" s="189"/>
      <c r="Q264" s="189"/>
      <c r="R264" s="189"/>
      <c r="S264" s="189"/>
      <c r="T264" s="189"/>
      <c r="U264" s="189"/>
      <c r="V264" s="189"/>
      <c r="W264" s="189"/>
      <c r="X264" s="189"/>
      <c r="Y264" s="189"/>
      <c r="Z264" s="189"/>
      <c r="AA264" s="189"/>
    </row>
    <row r="265" spans="1:27">
      <c r="A265" s="189"/>
      <c r="B265" s="189"/>
      <c r="C265" s="189"/>
      <c r="D265" s="189"/>
      <c r="E265" s="189"/>
      <c r="F265" s="189"/>
      <c r="G265" s="189"/>
      <c r="H265" s="189"/>
      <c r="I265" s="189"/>
      <c r="J265" s="189"/>
      <c r="K265" s="189"/>
      <c r="L265" s="189"/>
      <c r="M265" s="189"/>
      <c r="N265" s="189"/>
      <c r="O265" s="189"/>
      <c r="P265" s="189"/>
      <c r="Q265" s="189"/>
      <c r="R265" s="189"/>
      <c r="S265" s="189"/>
      <c r="T265" s="189"/>
      <c r="U265" s="189"/>
      <c r="V265" s="189"/>
      <c r="W265" s="189"/>
      <c r="X265" s="189"/>
      <c r="Y265" s="189"/>
      <c r="Z265" s="189"/>
      <c r="AA265" s="189"/>
    </row>
    <row r="266" spans="1:27">
      <c r="A266" s="189"/>
      <c r="B266" s="189"/>
      <c r="C266" s="189"/>
      <c r="D266" s="189"/>
      <c r="E266" s="189"/>
      <c r="F266" s="189"/>
      <c r="G266" s="189"/>
      <c r="H266" s="189"/>
      <c r="I266" s="189"/>
      <c r="J266" s="189"/>
      <c r="K266" s="189"/>
      <c r="L266" s="189"/>
      <c r="M266" s="189"/>
      <c r="N266" s="189"/>
      <c r="O266" s="189"/>
      <c r="P266" s="189"/>
      <c r="Q266" s="189"/>
      <c r="R266" s="189"/>
      <c r="S266" s="189"/>
      <c r="T266" s="189"/>
      <c r="U266" s="189"/>
      <c r="V266" s="189"/>
      <c r="W266" s="189"/>
      <c r="X266" s="189"/>
      <c r="Y266" s="189"/>
      <c r="Z266" s="189"/>
      <c r="AA266" s="189"/>
    </row>
    <row r="267" spans="1:27">
      <c r="A267" s="189"/>
      <c r="B267" s="189"/>
      <c r="C267" s="189"/>
      <c r="D267" s="189"/>
      <c r="E267" s="189"/>
      <c r="F267" s="189"/>
      <c r="G267" s="189"/>
      <c r="H267" s="189"/>
      <c r="I267" s="189"/>
      <c r="J267" s="189"/>
      <c r="K267" s="189"/>
      <c r="L267" s="189"/>
      <c r="M267" s="189"/>
      <c r="N267" s="189"/>
      <c r="O267" s="189"/>
      <c r="P267" s="189"/>
      <c r="Q267" s="189"/>
      <c r="R267" s="189"/>
      <c r="S267" s="189"/>
      <c r="T267" s="189"/>
      <c r="U267" s="189"/>
      <c r="V267" s="189"/>
      <c r="W267" s="189"/>
      <c r="X267" s="189"/>
      <c r="Y267" s="189"/>
      <c r="Z267" s="189"/>
      <c r="AA267" s="189"/>
    </row>
    <row r="268" spans="1:27">
      <c r="A268" s="189"/>
      <c r="B268" s="189"/>
      <c r="C268" s="189"/>
      <c r="D268" s="189"/>
      <c r="E268" s="189"/>
      <c r="F268" s="189"/>
      <c r="G268" s="189"/>
      <c r="H268" s="189"/>
      <c r="I268" s="189"/>
      <c r="J268" s="189"/>
      <c r="K268" s="189"/>
      <c r="L268" s="189"/>
      <c r="M268" s="189"/>
      <c r="N268" s="189"/>
      <c r="O268" s="189"/>
      <c r="P268" s="189"/>
      <c r="Q268" s="189"/>
      <c r="R268" s="189"/>
      <c r="S268" s="189"/>
      <c r="T268" s="189"/>
      <c r="U268" s="189"/>
      <c r="V268" s="189"/>
      <c r="W268" s="189"/>
      <c r="X268" s="189"/>
      <c r="Y268" s="189"/>
      <c r="Z268" s="189"/>
      <c r="AA268" s="189"/>
    </row>
    <row r="269" spans="1:27">
      <c r="A269" s="189"/>
      <c r="B269" s="189"/>
      <c r="C269" s="189"/>
      <c r="D269" s="189"/>
      <c r="E269" s="189"/>
      <c r="F269" s="189"/>
      <c r="G269" s="189"/>
      <c r="H269" s="189"/>
      <c r="I269" s="189"/>
      <c r="J269" s="189"/>
      <c r="K269" s="189"/>
      <c r="L269" s="189"/>
      <c r="M269" s="189"/>
      <c r="N269" s="189"/>
      <c r="O269" s="189"/>
      <c r="P269" s="189"/>
      <c r="Q269" s="189"/>
      <c r="R269" s="189"/>
      <c r="S269" s="189"/>
      <c r="T269" s="189"/>
      <c r="U269" s="189"/>
      <c r="V269" s="189"/>
      <c r="W269" s="189"/>
      <c r="X269" s="189"/>
      <c r="Y269" s="189"/>
      <c r="Z269" s="189"/>
      <c r="AA269" s="189"/>
    </row>
    <row r="270" spans="1:27">
      <c r="A270" s="189"/>
      <c r="B270" s="189"/>
      <c r="C270" s="189"/>
      <c r="D270" s="189"/>
      <c r="E270" s="189"/>
      <c r="F270" s="189"/>
      <c r="G270" s="189"/>
      <c r="H270" s="189"/>
      <c r="I270" s="189"/>
      <c r="J270" s="189"/>
      <c r="K270" s="189"/>
      <c r="L270" s="189"/>
      <c r="M270" s="189"/>
      <c r="N270" s="189"/>
      <c r="O270" s="189"/>
      <c r="P270" s="189"/>
      <c r="Q270" s="189"/>
      <c r="R270" s="189"/>
      <c r="S270" s="189"/>
      <c r="T270" s="189"/>
      <c r="U270" s="189"/>
      <c r="V270" s="189"/>
      <c r="W270" s="189"/>
      <c r="X270" s="189"/>
      <c r="Y270" s="189"/>
      <c r="Z270" s="189"/>
      <c r="AA270" s="189"/>
    </row>
    <row r="271" spans="1:27">
      <c r="A271" s="189"/>
      <c r="B271" s="189"/>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c r="Z271" s="189"/>
      <c r="AA271" s="189"/>
    </row>
    <row r="272" spans="1:27">
      <c r="A272" s="189"/>
      <c r="B272" s="189"/>
      <c r="C272" s="189"/>
      <c r="D272" s="189"/>
      <c r="E272" s="189"/>
      <c r="F272" s="189"/>
      <c r="G272" s="189"/>
      <c r="H272" s="189"/>
      <c r="I272" s="189"/>
      <c r="J272" s="189"/>
      <c r="K272" s="189"/>
      <c r="L272" s="189"/>
      <c r="M272" s="189"/>
      <c r="N272" s="189"/>
      <c r="O272" s="189"/>
      <c r="P272" s="189"/>
      <c r="Q272" s="189"/>
      <c r="R272" s="189"/>
      <c r="S272" s="189"/>
      <c r="T272" s="189"/>
      <c r="U272" s="189"/>
      <c r="V272" s="189"/>
      <c r="W272" s="189"/>
      <c r="X272" s="189"/>
      <c r="Y272" s="189"/>
      <c r="Z272" s="189"/>
      <c r="AA272" s="189"/>
    </row>
    <row r="273" spans="1:27">
      <c r="A273" s="189"/>
      <c r="B273" s="189"/>
      <c r="C273" s="189"/>
      <c r="D273" s="189"/>
      <c r="E273" s="189"/>
      <c r="F273" s="189"/>
      <c r="G273" s="189"/>
      <c r="H273" s="189"/>
      <c r="I273" s="189"/>
      <c r="J273" s="189"/>
      <c r="K273" s="189"/>
      <c r="L273" s="189"/>
      <c r="M273" s="189"/>
      <c r="N273" s="189"/>
      <c r="O273" s="189"/>
      <c r="P273" s="189"/>
      <c r="Q273" s="189"/>
      <c r="R273" s="189"/>
      <c r="S273" s="189"/>
      <c r="T273" s="189"/>
      <c r="U273" s="189"/>
      <c r="V273" s="189"/>
      <c r="W273" s="189"/>
      <c r="X273" s="189"/>
      <c r="Y273" s="189"/>
      <c r="Z273" s="189"/>
      <c r="AA273" s="189"/>
    </row>
    <row r="274" spans="1:27">
      <c r="A274" s="189"/>
      <c r="B274" s="189"/>
      <c r="C274" s="189"/>
      <c r="D274" s="189"/>
      <c r="E274" s="189"/>
      <c r="F274" s="189"/>
      <c r="G274" s="189"/>
      <c r="H274" s="189"/>
      <c r="I274" s="189"/>
      <c r="J274" s="189"/>
      <c r="K274" s="189"/>
      <c r="L274" s="189"/>
      <c r="M274" s="189"/>
      <c r="N274" s="189"/>
      <c r="O274" s="189"/>
      <c r="P274" s="189"/>
      <c r="Q274" s="189"/>
      <c r="R274" s="189"/>
      <c r="S274" s="189"/>
      <c r="T274" s="189"/>
      <c r="U274" s="189"/>
      <c r="V274" s="189"/>
      <c r="W274" s="189"/>
      <c r="X274" s="189"/>
      <c r="Y274" s="189"/>
      <c r="Z274" s="189"/>
      <c r="AA274" s="189"/>
    </row>
    <row r="275" spans="1:27">
      <c r="A275" s="189"/>
      <c r="B275" s="189"/>
      <c r="C275" s="189"/>
      <c r="D275" s="189"/>
      <c r="E275" s="189"/>
      <c r="F275" s="189"/>
      <c r="G275" s="189"/>
      <c r="H275" s="189"/>
      <c r="I275" s="189"/>
      <c r="J275" s="189"/>
      <c r="K275" s="189"/>
      <c r="L275" s="189"/>
      <c r="M275" s="189"/>
      <c r="N275" s="189"/>
      <c r="O275" s="189"/>
      <c r="P275" s="189"/>
      <c r="Q275" s="189"/>
      <c r="R275" s="189"/>
      <c r="S275" s="189"/>
      <c r="T275" s="189"/>
      <c r="U275" s="189"/>
      <c r="V275" s="189"/>
      <c r="W275" s="189"/>
      <c r="X275" s="189"/>
      <c r="Y275" s="189"/>
      <c r="Z275" s="189"/>
      <c r="AA275" s="189"/>
    </row>
    <row r="276" spans="1:27">
      <c r="A276" s="189"/>
      <c r="B276" s="189"/>
      <c r="C276" s="189"/>
      <c r="D276" s="189"/>
      <c r="E276" s="189"/>
      <c r="F276" s="189"/>
      <c r="G276" s="189"/>
      <c r="H276" s="189"/>
      <c r="I276" s="189"/>
      <c r="J276" s="189"/>
      <c r="K276" s="189"/>
      <c r="L276" s="189"/>
      <c r="M276" s="189"/>
      <c r="N276" s="189"/>
      <c r="O276" s="189"/>
      <c r="P276" s="189"/>
      <c r="Q276" s="189"/>
      <c r="R276" s="189"/>
      <c r="S276" s="189"/>
      <c r="T276" s="189"/>
      <c r="U276" s="189"/>
      <c r="V276" s="189"/>
      <c r="W276" s="189"/>
      <c r="X276" s="189"/>
      <c r="Y276" s="189"/>
      <c r="Z276" s="189"/>
      <c r="AA276" s="189"/>
    </row>
    <row r="277" spans="1:27">
      <c r="A277" s="189"/>
      <c r="B277" s="189"/>
      <c r="C277" s="189"/>
      <c r="D277" s="189"/>
      <c r="E277" s="189"/>
      <c r="F277" s="189"/>
      <c r="G277" s="189"/>
      <c r="H277" s="189"/>
      <c r="I277" s="189"/>
      <c r="J277" s="189"/>
      <c r="K277" s="189"/>
      <c r="L277" s="189"/>
      <c r="M277" s="189"/>
      <c r="N277" s="189"/>
      <c r="O277" s="189"/>
      <c r="P277" s="189"/>
      <c r="Q277" s="189"/>
      <c r="R277" s="189"/>
      <c r="S277" s="189"/>
      <c r="T277" s="189"/>
      <c r="U277" s="189"/>
      <c r="V277" s="189"/>
      <c r="W277" s="189"/>
      <c r="X277" s="189"/>
      <c r="Y277" s="189"/>
      <c r="Z277" s="189"/>
      <c r="AA277" s="189"/>
    </row>
    <row r="278" spans="1:27">
      <c r="A278" s="189"/>
      <c r="B278" s="189"/>
      <c r="C278" s="189"/>
      <c r="D278" s="189"/>
      <c r="E278" s="189"/>
      <c r="F278" s="189"/>
      <c r="G278" s="189"/>
      <c r="H278" s="189"/>
      <c r="I278" s="189"/>
      <c r="J278" s="189"/>
      <c r="K278" s="189"/>
      <c r="L278" s="189"/>
      <c r="M278" s="189"/>
      <c r="N278" s="189"/>
      <c r="O278" s="189"/>
      <c r="P278" s="189"/>
      <c r="Q278" s="189"/>
      <c r="R278" s="189"/>
      <c r="S278" s="189"/>
      <c r="T278" s="189"/>
      <c r="U278" s="189"/>
      <c r="V278" s="189"/>
      <c r="W278" s="189"/>
      <c r="X278" s="189"/>
      <c r="Y278" s="189"/>
      <c r="Z278" s="189"/>
      <c r="AA278" s="189"/>
    </row>
    <row r="279" spans="1:27">
      <c r="A279" s="189"/>
      <c r="B279" s="189"/>
      <c r="C279" s="189"/>
      <c r="D279" s="189"/>
      <c r="E279" s="189"/>
      <c r="F279" s="189"/>
      <c r="G279" s="189"/>
      <c r="H279" s="189"/>
      <c r="I279" s="189"/>
      <c r="J279" s="189"/>
      <c r="K279" s="189"/>
      <c r="L279" s="189"/>
      <c r="M279" s="189"/>
      <c r="N279" s="189"/>
      <c r="O279" s="189"/>
      <c r="P279" s="189"/>
      <c r="Q279" s="189"/>
      <c r="R279" s="189"/>
      <c r="S279" s="189"/>
      <c r="T279" s="189"/>
      <c r="U279" s="189"/>
      <c r="V279" s="189"/>
      <c r="W279" s="189"/>
      <c r="X279" s="189"/>
      <c r="Y279" s="189"/>
      <c r="Z279" s="189"/>
      <c r="AA279" s="189"/>
    </row>
    <row r="280" spans="1:27">
      <c r="A280" s="189"/>
      <c r="B280" s="189"/>
      <c r="C280" s="189"/>
      <c r="D280" s="189"/>
      <c r="E280" s="189"/>
      <c r="F280" s="189"/>
      <c r="G280" s="189"/>
      <c r="H280" s="189"/>
      <c r="I280" s="189"/>
      <c r="J280" s="189"/>
      <c r="K280" s="189"/>
      <c r="L280" s="189"/>
      <c r="M280" s="189"/>
      <c r="N280" s="189"/>
      <c r="O280" s="189"/>
      <c r="P280" s="189"/>
      <c r="Q280" s="189"/>
      <c r="R280" s="189"/>
      <c r="S280" s="189"/>
      <c r="T280" s="189"/>
      <c r="U280" s="189"/>
      <c r="V280" s="189"/>
      <c r="W280" s="189"/>
      <c r="X280" s="189"/>
      <c r="Y280" s="189"/>
      <c r="Z280" s="189"/>
      <c r="AA280" s="189"/>
    </row>
    <row r="281" spans="1:27">
      <c r="A281" s="189"/>
      <c r="B281" s="189"/>
      <c r="C281" s="189"/>
      <c r="D281" s="189"/>
      <c r="E281" s="189"/>
      <c r="F281" s="189"/>
      <c r="G281" s="189"/>
      <c r="H281" s="189"/>
      <c r="I281" s="189"/>
      <c r="J281" s="189"/>
      <c r="K281" s="189"/>
      <c r="L281" s="189"/>
      <c r="M281" s="189"/>
      <c r="N281" s="189"/>
      <c r="O281" s="189"/>
      <c r="P281" s="189"/>
      <c r="Q281" s="189"/>
      <c r="R281" s="189"/>
      <c r="S281" s="189"/>
      <c r="T281" s="189"/>
      <c r="U281" s="189"/>
      <c r="V281" s="189"/>
      <c r="W281" s="189"/>
      <c r="X281" s="189"/>
      <c r="Y281" s="189"/>
      <c r="Z281" s="189"/>
      <c r="AA281" s="189"/>
    </row>
    <row r="282" spans="1:27">
      <c r="A282" s="189"/>
      <c r="B282" s="189"/>
      <c r="C282" s="189"/>
      <c r="D282" s="189"/>
      <c r="E282" s="189"/>
      <c r="F282" s="189"/>
      <c r="G282" s="189"/>
      <c r="H282" s="189"/>
      <c r="I282" s="189"/>
      <c r="J282" s="189"/>
      <c r="K282" s="189"/>
      <c r="L282" s="189"/>
      <c r="M282" s="189"/>
      <c r="N282" s="189"/>
      <c r="O282" s="189"/>
      <c r="P282" s="189"/>
      <c r="Q282" s="189"/>
      <c r="R282" s="189"/>
      <c r="S282" s="189"/>
      <c r="T282" s="189"/>
      <c r="U282" s="189"/>
      <c r="V282" s="189"/>
      <c r="W282" s="189"/>
      <c r="X282" s="189"/>
      <c r="Y282" s="189"/>
      <c r="Z282" s="189"/>
      <c r="AA282" s="189"/>
    </row>
    <row r="283" spans="1:27">
      <c r="A283" s="189"/>
      <c r="B283" s="189"/>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c r="Z283" s="189"/>
      <c r="AA283" s="189"/>
    </row>
    <row r="284" spans="1:27">
      <c r="A284" s="189"/>
      <c r="B284" s="189"/>
      <c r="C284" s="189"/>
      <c r="D284" s="189"/>
      <c r="E284" s="189"/>
      <c r="F284" s="189"/>
      <c r="G284" s="189"/>
      <c r="H284" s="189"/>
      <c r="I284" s="189"/>
      <c r="J284" s="189"/>
      <c r="K284" s="189"/>
      <c r="L284" s="189"/>
      <c r="M284" s="189"/>
      <c r="N284" s="189"/>
      <c r="O284" s="189"/>
      <c r="P284" s="189"/>
      <c r="Q284" s="189"/>
      <c r="R284" s="189"/>
      <c r="S284" s="189"/>
      <c r="T284" s="189"/>
      <c r="U284" s="189"/>
      <c r="V284" s="189"/>
      <c r="W284" s="189"/>
      <c r="X284" s="189"/>
      <c r="Y284" s="189"/>
      <c r="Z284" s="189"/>
      <c r="AA284" s="189"/>
    </row>
    <row r="285" spans="1:27">
      <c r="A285" s="189"/>
      <c r="B285" s="189"/>
      <c r="C285" s="189"/>
      <c r="D285" s="189"/>
      <c r="E285" s="189"/>
      <c r="F285" s="189"/>
      <c r="G285" s="189"/>
      <c r="H285" s="189"/>
      <c r="I285" s="189"/>
      <c r="J285" s="189"/>
      <c r="K285" s="189"/>
      <c r="L285" s="189"/>
      <c r="M285" s="189"/>
      <c r="N285" s="189"/>
      <c r="O285" s="189"/>
      <c r="P285" s="189"/>
      <c r="Q285" s="189"/>
      <c r="R285" s="189"/>
      <c r="S285" s="189"/>
      <c r="T285" s="189"/>
      <c r="U285" s="189"/>
      <c r="V285" s="189"/>
      <c r="W285" s="189"/>
      <c r="X285" s="189"/>
      <c r="Y285" s="189"/>
      <c r="Z285" s="189"/>
      <c r="AA285" s="189"/>
    </row>
    <row r="286" spans="1:27">
      <c r="A286" s="189"/>
      <c r="B286" s="189"/>
      <c r="C286" s="189"/>
      <c r="D286" s="189"/>
      <c r="E286" s="189"/>
      <c r="F286" s="189"/>
      <c r="G286" s="189"/>
      <c r="H286" s="189"/>
      <c r="I286" s="189"/>
      <c r="J286" s="189"/>
      <c r="K286" s="189"/>
      <c r="L286" s="189"/>
      <c r="M286" s="189"/>
      <c r="N286" s="189"/>
      <c r="O286" s="189"/>
      <c r="P286" s="189"/>
      <c r="Q286" s="189"/>
      <c r="R286" s="189"/>
      <c r="S286" s="189"/>
      <c r="T286" s="189"/>
      <c r="U286" s="189"/>
      <c r="V286" s="189"/>
      <c r="W286" s="189"/>
      <c r="X286" s="189"/>
      <c r="Y286" s="189"/>
      <c r="Z286" s="189"/>
      <c r="AA286" s="189"/>
    </row>
    <row r="287" spans="1:27">
      <c r="A287" s="189"/>
      <c r="B287" s="189"/>
      <c r="C287" s="189"/>
      <c r="D287" s="189"/>
      <c r="E287" s="189"/>
      <c r="F287" s="189"/>
      <c r="G287" s="189"/>
      <c r="H287" s="189"/>
      <c r="I287" s="189"/>
      <c r="J287" s="189"/>
      <c r="K287" s="189"/>
      <c r="L287" s="189"/>
      <c r="M287" s="189"/>
      <c r="N287" s="189"/>
      <c r="O287" s="189"/>
      <c r="P287" s="189"/>
      <c r="Q287" s="189"/>
      <c r="R287" s="189"/>
      <c r="S287" s="189"/>
      <c r="T287" s="189"/>
      <c r="U287" s="189"/>
      <c r="V287" s="189"/>
      <c r="W287" s="189"/>
      <c r="X287" s="189"/>
      <c r="Y287" s="189"/>
      <c r="Z287" s="189"/>
      <c r="AA287" s="189"/>
    </row>
    <row r="288" spans="1:27">
      <c r="A288" s="189"/>
      <c r="B288" s="189"/>
      <c r="C288" s="189"/>
      <c r="D288" s="189"/>
      <c r="E288" s="189"/>
      <c r="F288" s="189"/>
      <c r="G288" s="189"/>
      <c r="H288" s="189"/>
      <c r="I288" s="189"/>
      <c r="J288" s="189"/>
      <c r="K288" s="189"/>
      <c r="L288" s="189"/>
      <c r="M288" s="189"/>
      <c r="N288" s="189"/>
      <c r="O288" s="189"/>
      <c r="P288" s="189"/>
      <c r="Q288" s="189"/>
      <c r="R288" s="189"/>
      <c r="S288" s="189"/>
      <c r="T288" s="189"/>
      <c r="U288" s="189"/>
      <c r="V288" s="189"/>
      <c r="W288" s="189"/>
      <c r="X288" s="189"/>
      <c r="Y288" s="189"/>
      <c r="Z288" s="189"/>
      <c r="AA288" s="189"/>
    </row>
    <row r="289" spans="1:27">
      <c r="A289" s="189"/>
      <c r="B289" s="189"/>
      <c r="C289" s="189"/>
      <c r="D289" s="189"/>
      <c r="E289" s="189"/>
      <c r="F289" s="189"/>
      <c r="G289" s="189"/>
      <c r="H289" s="189"/>
      <c r="I289" s="189"/>
      <c r="J289" s="189"/>
      <c r="K289" s="189"/>
      <c r="L289" s="189"/>
      <c r="M289" s="189"/>
      <c r="N289" s="189"/>
      <c r="O289" s="189"/>
      <c r="P289" s="189"/>
      <c r="Q289" s="189"/>
      <c r="R289" s="189"/>
      <c r="S289" s="189"/>
      <c r="T289" s="189"/>
      <c r="U289" s="189"/>
      <c r="V289" s="189"/>
      <c r="W289" s="189"/>
      <c r="X289" s="189"/>
      <c r="Y289" s="189"/>
      <c r="Z289" s="189"/>
      <c r="AA289" s="189"/>
    </row>
    <row r="290" spans="1:27">
      <c r="A290" s="189"/>
      <c r="B290" s="189"/>
      <c r="C290" s="189"/>
      <c r="D290" s="189"/>
      <c r="E290" s="189"/>
      <c r="F290" s="189"/>
      <c r="G290" s="189"/>
      <c r="H290" s="189"/>
      <c r="I290" s="189"/>
      <c r="J290" s="189"/>
      <c r="K290" s="189"/>
      <c r="L290" s="189"/>
      <c r="M290" s="189"/>
      <c r="N290" s="189"/>
      <c r="O290" s="189"/>
      <c r="P290" s="189"/>
      <c r="Q290" s="189"/>
      <c r="R290" s="189"/>
      <c r="S290" s="189"/>
      <c r="T290" s="189"/>
      <c r="U290" s="189"/>
      <c r="V290" s="189"/>
      <c r="W290" s="189"/>
      <c r="X290" s="189"/>
      <c r="Y290" s="189"/>
      <c r="Z290" s="189"/>
      <c r="AA290" s="189"/>
    </row>
    <row r="291" spans="1:27">
      <c r="A291" s="189"/>
      <c r="B291" s="189"/>
      <c r="C291" s="189"/>
      <c r="D291" s="189"/>
      <c r="E291" s="189"/>
      <c r="F291" s="189"/>
      <c r="G291" s="189"/>
      <c r="H291" s="189"/>
      <c r="I291" s="189"/>
      <c r="J291" s="189"/>
      <c r="K291" s="189"/>
      <c r="L291" s="189"/>
      <c r="M291" s="189"/>
      <c r="N291" s="189"/>
      <c r="O291" s="189"/>
      <c r="P291" s="189"/>
      <c r="Q291" s="189"/>
      <c r="R291" s="189"/>
      <c r="S291" s="189"/>
      <c r="T291" s="189"/>
      <c r="U291" s="189"/>
      <c r="V291" s="189"/>
      <c r="W291" s="189"/>
      <c r="X291" s="189"/>
      <c r="Y291" s="189"/>
      <c r="Z291" s="189"/>
      <c r="AA291" s="189"/>
    </row>
    <row r="292" spans="1:27">
      <c r="A292" s="189"/>
      <c r="B292" s="189"/>
      <c r="C292" s="189"/>
      <c r="D292" s="189"/>
      <c r="E292" s="189"/>
      <c r="F292" s="189"/>
      <c r="G292" s="189"/>
      <c r="H292" s="189"/>
      <c r="I292" s="189"/>
      <c r="J292" s="189"/>
      <c r="K292" s="189"/>
      <c r="L292" s="189"/>
      <c r="M292" s="189"/>
      <c r="N292" s="189"/>
      <c r="O292" s="189"/>
      <c r="P292" s="189"/>
      <c r="Q292" s="189"/>
      <c r="R292" s="189"/>
      <c r="S292" s="189"/>
      <c r="T292" s="189"/>
      <c r="U292" s="189"/>
      <c r="V292" s="189"/>
      <c r="W292" s="189"/>
      <c r="X292" s="189"/>
      <c r="Y292" s="189"/>
      <c r="Z292" s="189"/>
      <c r="AA292" s="189"/>
    </row>
    <row r="293" spans="1:27">
      <c r="A293" s="189"/>
      <c r="B293" s="189"/>
      <c r="C293" s="189"/>
      <c r="D293" s="189"/>
      <c r="E293" s="189"/>
      <c r="F293" s="189"/>
      <c r="G293" s="189"/>
      <c r="H293" s="189"/>
      <c r="I293" s="189"/>
      <c r="J293" s="189"/>
      <c r="K293" s="189"/>
      <c r="L293" s="189"/>
      <c r="M293" s="189"/>
      <c r="N293" s="189"/>
      <c r="O293" s="189"/>
      <c r="P293" s="189"/>
      <c r="Q293" s="189"/>
      <c r="R293" s="189"/>
      <c r="S293" s="189"/>
      <c r="T293" s="189"/>
      <c r="U293" s="189"/>
      <c r="V293" s="189"/>
      <c r="W293" s="189"/>
      <c r="X293" s="189"/>
      <c r="Y293" s="189"/>
      <c r="Z293" s="189"/>
      <c r="AA293" s="189"/>
    </row>
    <row r="294" spans="1:27">
      <c r="A294" s="189"/>
      <c r="B294" s="189"/>
      <c r="C294" s="189"/>
      <c r="D294" s="189"/>
      <c r="E294" s="189"/>
      <c r="F294" s="189"/>
      <c r="G294" s="189"/>
      <c r="H294" s="189"/>
      <c r="I294" s="189"/>
      <c r="J294" s="189"/>
      <c r="K294" s="189"/>
      <c r="L294" s="189"/>
      <c r="M294" s="189"/>
      <c r="N294" s="189"/>
      <c r="O294" s="189"/>
      <c r="P294" s="189"/>
      <c r="Q294" s="189"/>
      <c r="R294" s="189"/>
      <c r="S294" s="189"/>
      <c r="T294" s="189"/>
      <c r="U294" s="189"/>
      <c r="V294" s="189"/>
      <c r="W294" s="189"/>
      <c r="X294" s="189"/>
      <c r="Y294" s="189"/>
      <c r="Z294" s="189"/>
      <c r="AA294" s="189"/>
    </row>
    <row r="295" spans="1:27">
      <c r="A295" s="189"/>
      <c r="B295" s="189"/>
      <c r="C295" s="189"/>
      <c r="D295" s="189"/>
      <c r="E295" s="189"/>
      <c r="F295" s="189"/>
      <c r="G295" s="189"/>
      <c r="H295" s="189"/>
      <c r="I295" s="189"/>
      <c r="J295" s="189"/>
      <c r="K295" s="189"/>
      <c r="L295" s="189"/>
      <c r="M295" s="189"/>
      <c r="N295" s="189"/>
      <c r="O295" s="189"/>
      <c r="P295" s="189"/>
      <c r="Q295" s="189"/>
      <c r="R295" s="189"/>
      <c r="S295" s="189"/>
      <c r="T295" s="189"/>
      <c r="U295" s="189"/>
      <c r="V295" s="189"/>
      <c r="W295" s="189"/>
      <c r="X295" s="189"/>
      <c r="Y295" s="189"/>
      <c r="Z295" s="189"/>
      <c r="AA295" s="189"/>
    </row>
    <row r="296" spans="1:27">
      <c r="A296" s="189"/>
      <c r="B296" s="189"/>
      <c r="C296" s="189"/>
      <c r="D296" s="189"/>
      <c r="E296" s="189"/>
      <c r="F296" s="189"/>
      <c r="G296" s="189"/>
      <c r="H296" s="189"/>
      <c r="I296" s="189"/>
      <c r="J296" s="189"/>
      <c r="K296" s="189"/>
      <c r="L296" s="189"/>
      <c r="M296" s="189"/>
      <c r="N296" s="189"/>
      <c r="O296" s="189"/>
      <c r="P296" s="189"/>
      <c r="Q296" s="189"/>
      <c r="R296" s="189"/>
      <c r="S296" s="189"/>
      <c r="T296" s="189"/>
      <c r="U296" s="189"/>
      <c r="V296" s="189"/>
      <c r="W296" s="189"/>
      <c r="X296" s="189"/>
      <c r="Y296" s="189"/>
      <c r="Z296" s="189"/>
      <c r="AA296" s="189"/>
    </row>
    <row r="297" spans="1:27">
      <c r="A297" s="189"/>
      <c r="B297" s="189"/>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c r="Y297" s="189"/>
      <c r="Z297" s="189"/>
      <c r="AA297" s="189"/>
    </row>
    <row r="298" spans="1:27" s="1" customFormat="1">
      <c r="A298" s="189"/>
      <c r="B298" s="189"/>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c r="Z298" s="189"/>
      <c r="AA298" s="189"/>
    </row>
    <row r="299" spans="1:27" s="1" customFormat="1">
      <c r="A299" s="189"/>
      <c r="B299" s="189"/>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c r="Z299" s="189"/>
      <c r="AA299" s="189"/>
    </row>
    <row r="300" spans="1:27" s="1" customFormat="1">
      <c r="A300" s="189"/>
      <c r="B300" s="189"/>
      <c r="C300" s="189"/>
      <c r="D300" s="189"/>
      <c r="E300" s="189"/>
      <c r="F300" s="189"/>
      <c r="G300" s="189"/>
      <c r="H300" s="189"/>
      <c r="I300" s="189"/>
      <c r="J300" s="189"/>
      <c r="K300" s="189"/>
      <c r="L300" s="189"/>
      <c r="M300" s="189"/>
      <c r="N300" s="189"/>
      <c r="O300" s="189"/>
      <c r="P300" s="189"/>
      <c r="Q300" s="189"/>
      <c r="R300" s="189"/>
      <c r="S300" s="189"/>
      <c r="T300" s="189"/>
      <c r="U300" s="189"/>
      <c r="V300" s="189"/>
      <c r="W300" s="189"/>
      <c r="X300" s="189"/>
      <c r="Y300" s="189"/>
      <c r="Z300" s="189"/>
      <c r="AA300" s="189"/>
    </row>
    <row r="301" spans="1:27" s="1" customFormat="1">
      <c r="A301" s="189"/>
      <c r="B301" s="189"/>
      <c r="C301" s="189"/>
      <c r="D301" s="189"/>
      <c r="E301" s="189"/>
      <c r="F301" s="189"/>
      <c r="G301" s="189"/>
      <c r="H301" s="189"/>
      <c r="I301" s="189"/>
      <c r="J301" s="189"/>
      <c r="K301" s="189"/>
      <c r="L301" s="189"/>
      <c r="M301" s="189"/>
      <c r="N301" s="189"/>
      <c r="O301" s="189"/>
      <c r="P301" s="189"/>
      <c r="Q301" s="189"/>
      <c r="R301" s="189"/>
      <c r="S301" s="189"/>
      <c r="T301" s="189"/>
      <c r="U301" s="189"/>
      <c r="V301" s="189"/>
      <c r="W301" s="189"/>
      <c r="X301" s="189"/>
      <c r="Y301" s="189"/>
      <c r="Z301" s="189"/>
      <c r="AA301" s="189"/>
    </row>
    <row r="302" spans="1:27" s="1" customFormat="1">
      <c r="A302" s="189"/>
      <c r="B302" s="189"/>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c r="Y302" s="189"/>
      <c r="Z302" s="189"/>
      <c r="AA302" s="189"/>
    </row>
    <row r="303" spans="1:27" s="1" customFormat="1">
      <c r="A303" s="189"/>
      <c r="B303" s="189"/>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c r="Z303" s="189"/>
      <c r="AA303" s="189"/>
    </row>
    <row r="304" spans="1:27" s="1" customFormat="1">
      <c r="A304" s="189"/>
      <c r="B304" s="189"/>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89"/>
      <c r="Z304" s="189"/>
      <c r="AA304" s="189"/>
    </row>
    <row r="305" spans="1:27" s="1" customFormat="1">
      <c r="A305" s="189"/>
      <c r="B305" s="189"/>
      <c r="C305" s="189"/>
      <c r="D305" s="189"/>
      <c r="E305" s="189"/>
      <c r="F305" s="189"/>
      <c r="G305" s="189"/>
      <c r="H305" s="189"/>
      <c r="I305" s="189"/>
      <c r="J305" s="189"/>
      <c r="K305" s="189"/>
      <c r="L305" s="189"/>
      <c r="M305" s="189"/>
      <c r="N305" s="189"/>
      <c r="O305" s="189"/>
      <c r="P305" s="189"/>
      <c r="Q305" s="189"/>
      <c r="R305" s="189"/>
      <c r="S305" s="189"/>
      <c r="T305" s="189"/>
      <c r="U305" s="189"/>
      <c r="V305" s="189"/>
      <c r="W305" s="189"/>
      <c r="X305" s="189"/>
      <c r="Y305" s="189"/>
      <c r="Z305" s="189"/>
      <c r="AA305" s="189"/>
    </row>
    <row r="306" spans="1:27" s="1" customFormat="1">
      <c r="A306" s="189"/>
      <c r="B306" s="189"/>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189"/>
      <c r="Z306" s="189"/>
      <c r="AA306" s="189"/>
    </row>
    <row r="307" spans="1:27" s="1" customFormat="1">
      <c r="A307" s="189"/>
      <c r="B307" s="189"/>
      <c r="C307" s="189"/>
      <c r="D307" s="189"/>
      <c r="E307" s="189"/>
      <c r="F307" s="189"/>
      <c r="G307" s="189"/>
      <c r="H307" s="189"/>
      <c r="I307" s="189"/>
      <c r="J307" s="189"/>
      <c r="K307" s="189"/>
      <c r="L307" s="189"/>
      <c r="M307" s="189"/>
      <c r="N307" s="189"/>
      <c r="O307" s="189"/>
      <c r="P307" s="189"/>
      <c r="Q307" s="189"/>
      <c r="R307" s="189"/>
      <c r="S307" s="189"/>
      <c r="T307" s="189"/>
      <c r="U307" s="189"/>
      <c r="V307" s="189"/>
      <c r="W307" s="189"/>
      <c r="X307" s="189"/>
      <c r="Y307" s="189"/>
      <c r="Z307" s="189"/>
      <c r="AA307" s="189"/>
    </row>
    <row r="308" spans="1:27" s="1" customFormat="1">
      <c r="A308" s="189"/>
      <c r="B308" s="189"/>
      <c r="C308" s="189"/>
      <c r="D308" s="189"/>
      <c r="E308" s="189"/>
      <c r="F308" s="189"/>
      <c r="G308" s="189"/>
      <c r="H308" s="189"/>
      <c r="I308" s="189"/>
      <c r="J308" s="189"/>
      <c r="K308" s="189"/>
      <c r="L308" s="189"/>
      <c r="M308" s="189"/>
      <c r="N308" s="189"/>
      <c r="O308" s="189"/>
      <c r="P308" s="189"/>
      <c r="Q308" s="189"/>
      <c r="R308" s="189"/>
      <c r="S308" s="189"/>
      <c r="T308" s="189"/>
      <c r="U308" s="189"/>
      <c r="V308" s="189"/>
      <c r="W308" s="189"/>
      <c r="X308" s="189"/>
      <c r="Y308" s="189"/>
      <c r="Z308" s="189"/>
      <c r="AA308" s="189"/>
    </row>
    <row r="309" spans="1:27" s="1" customFormat="1">
      <c r="A309" s="189"/>
      <c r="B309" s="189"/>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c r="Z309" s="189"/>
      <c r="AA309" s="189"/>
    </row>
    <row r="310" spans="1:27" s="1" customFormat="1">
      <c r="A310" s="189"/>
      <c r="B310" s="189"/>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c r="Z310" s="189"/>
      <c r="AA310" s="189"/>
    </row>
    <row r="311" spans="1:27" s="1" customFormat="1">
      <c r="A311" s="189"/>
      <c r="B311" s="189"/>
      <c r="C311" s="189"/>
      <c r="D311" s="189"/>
      <c r="E311" s="189"/>
      <c r="F311" s="189"/>
      <c r="G311" s="189"/>
      <c r="H311" s="189"/>
      <c r="I311" s="189"/>
      <c r="J311" s="189"/>
      <c r="K311" s="189"/>
      <c r="L311" s="189"/>
      <c r="M311" s="189"/>
      <c r="N311" s="189"/>
      <c r="O311" s="189"/>
      <c r="P311" s="189"/>
      <c r="Q311" s="189"/>
      <c r="R311" s="189"/>
      <c r="S311" s="189"/>
      <c r="T311" s="189"/>
      <c r="U311" s="189"/>
      <c r="V311" s="189"/>
      <c r="W311" s="189"/>
      <c r="X311" s="189"/>
      <c r="Y311" s="189"/>
      <c r="Z311" s="189"/>
      <c r="AA311" s="189"/>
    </row>
    <row r="312" spans="1:27" s="1" customFormat="1">
      <c r="A312" s="189"/>
      <c r="B312" s="189"/>
      <c r="C312" s="189"/>
      <c r="D312" s="189"/>
      <c r="E312" s="189"/>
      <c r="F312" s="189"/>
      <c r="G312" s="189"/>
      <c r="H312" s="189"/>
      <c r="I312" s="189"/>
      <c r="J312" s="189"/>
      <c r="K312" s="189"/>
      <c r="L312" s="189"/>
      <c r="M312" s="189"/>
      <c r="N312" s="189"/>
      <c r="O312" s="189"/>
      <c r="P312" s="189"/>
      <c r="Q312" s="189"/>
      <c r="R312" s="189"/>
      <c r="S312" s="189"/>
      <c r="T312" s="189"/>
      <c r="U312" s="189"/>
      <c r="V312" s="189"/>
      <c r="W312" s="189"/>
      <c r="X312" s="189"/>
      <c r="Y312" s="189"/>
      <c r="Z312" s="189"/>
      <c r="AA312" s="189"/>
    </row>
    <row r="313" spans="1:27" s="1" customFormat="1">
      <c r="A313" s="189"/>
      <c r="B313" s="189"/>
      <c r="C313" s="189"/>
      <c r="D313" s="189"/>
      <c r="E313" s="189"/>
      <c r="F313" s="189"/>
      <c r="G313" s="189"/>
      <c r="H313" s="189"/>
      <c r="I313" s="189"/>
      <c r="J313" s="189"/>
      <c r="K313" s="189"/>
      <c r="L313" s="189"/>
      <c r="M313" s="189"/>
      <c r="N313" s="189"/>
      <c r="O313" s="189"/>
      <c r="P313" s="189"/>
      <c r="Q313" s="189"/>
      <c r="R313" s="189"/>
      <c r="S313" s="189"/>
      <c r="T313" s="189"/>
      <c r="U313" s="189"/>
      <c r="V313" s="189"/>
      <c r="W313" s="189"/>
      <c r="X313" s="189"/>
      <c r="Y313" s="189"/>
      <c r="Z313" s="189"/>
      <c r="AA313" s="189"/>
    </row>
    <row r="314" spans="1:27" s="1" customFormat="1">
      <c r="A314" s="189"/>
      <c r="B314" s="189"/>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c r="Z314" s="189"/>
      <c r="AA314" s="189"/>
    </row>
    <row r="315" spans="1:27" s="1" customFormat="1">
      <c r="A315" s="189"/>
      <c r="B315" s="189"/>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c r="Z315" s="189"/>
      <c r="AA315" s="189"/>
    </row>
    <row r="316" spans="1:27" s="1" customFormat="1">
      <c r="A316" s="189"/>
      <c r="B316" s="189"/>
      <c r="C316" s="189"/>
      <c r="D316" s="189"/>
      <c r="E316" s="189"/>
      <c r="F316" s="189"/>
      <c r="G316" s="189"/>
      <c r="H316" s="189"/>
      <c r="I316" s="189"/>
      <c r="J316" s="189"/>
      <c r="K316" s="189"/>
      <c r="L316" s="189"/>
      <c r="M316" s="189"/>
      <c r="N316" s="189"/>
      <c r="O316" s="189"/>
      <c r="P316" s="189"/>
      <c r="Q316" s="189"/>
      <c r="R316" s="189"/>
      <c r="S316" s="189"/>
      <c r="T316" s="189"/>
      <c r="U316" s="189"/>
      <c r="V316" s="189"/>
      <c r="W316" s="189"/>
      <c r="X316" s="189"/>
      <c r="Y316" s="189"/>
      <c r="Z316" s="189"/>
      <c r="AA316" s="189"/>
    </row>
    <row r="317" spans="1:27" s="1" customFormat="1">
      <c r="A317" s="189"/>
      <c r="B317" s="189"/>
      <c r="C317" s="189"/>
      <c r="D317" s="189"/>
      <c r="E317" s="189"/>
      <c r="F317" s="189"/>
      <c r="G317" s="189"/>
      <c r="H317" s="189"/>
      <c r="I317" s="189"/>
      <c r="J317" s="189"/>
      <c r="K317" s="189"/>
      <c r="L317" s="189"/>
      <c r="M317" s="189"/>
      <c r="N317" s="189"/>
      <c r="O317" s="189"/>
      <c r="P317" s="189"/>
      <c r="Q317" s="189"/>
      <c r="R317" s="189"/>
      <c r="S317" s="189"/>
      <c r="T317" s="189"/>
      <c r="U317" s="189"/>
      <c r="V317" s="189"/>
      <c r="W317" s="189"/>
      <c r="X317" s="189"/>
      <c r="Y317" s="189"/>
      <c r="Z317" s="189"/>
      <c r="AA317" s="189"/>
    </row>
    <row r="318" spans="1:27" s="1" customFormat="1">
      <c r="A318" s="189"/>
      <c r="B318" s="189"/>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c r="Y318" s="189"/>
      <c r="Z318" s="189"/>
      <c r="AA318" s="189"/>
    </row>
    <row r="319" spans="1:27" s="1" customFormat="1">
      <c r="A319" s="189"/>
      <c r="B319" s="189"/>
      <c r="C319" s="189"/>
      <c r="D319" s="189"/>
      <c r="E319" s="189"/>
      <c r="F319" s="189"/>
      <c r="G319" s="189"/>
      <c r="H319" s="189"/>
      <c r="I319" s="189"/>
      <c r="J319" s="189"/>
      <c r="K319" s="189"/>
      <c r="L319" s="189"/>
      <c r="M319" s="189"/>
      <c r="N319" s="189"/>
      <c r="O319" s="189"/>
      <c r="P319" s="189"/>
      <c r="Q319" s="189"/>
      <c r="R319" s="189"/>
      <c r="S319" s="189"/>
      <c r="T319" s="189"/>
      <c r="U319" s="189"/>
      <c r="V319" s="189"/>
      <c r="W319" s="189"/>
      <c r="X319" s="189"/>
      <c r="Y319" s="189"/>
      <c r="Z319" s="189"/>
      <c r="AA319" s="189"/>
    </row>
    <row r="320" spans="1:27" s="1" customFormat="1">
      <c r="A320" s="189"/>
      <c r="B320" s="189"/>
      <c r="C320" s="189"/>
      <c r="D320" s="189"/>
      <c r="E320" s="189"/>
      <c r="F320" s="189"/>
      <c r="G320" s="189"/>
      <c r="H320" s="189"/>
      <c r="I320" s="189"/>
      <c r="J320" s="189"/>
      <c r="K320" s="189"/>
      <c r="L320" s="189"/>
      <c r="M320" s="189"/>
      <c r="N320" s="189"/>
      <c r="O320" s="189"/>
      <c r="P320" s="189"/>
      <c r="Q320" s="189"/>
      <c r="R320" s="189"/>
      <c r="S320" s="189"/>
      <c r="T320" s="189"/>
      <c r="U320" s="189"/>
      <c r="V320" s="189"/>
      <c r="W320" s="189"/>
      <c r="X320" s="189"/>
      <c r="Y320" s="189"/>
      <c r="Z320" s="189"/>
      <c r="AA320" s="189"/>
    </row>
    <row r="321" spans="1:27" s="1" customFormat="1">
      <c r="A321" s="189"/>
      <c r="B321" s="189"/>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c r="Y321" s="189"/>
      <c r="Z321" s="189"/>
      <c r="AA321" s="189"/>
    </row>
    <row r="322" spans="1:27" s="1" customFormat="1">
      <c r="A322" s="189"/>
      <c r="B322" s="189"/>
      <c r="C322" s="189"/>
      <c r="D322" s="189"/>
      <c r="E322" s="189"/>
      <c r="F322" s="189"/>
      <c r="G322" s="189"/>
      <c r="H322" s="189"/>
      <c r="I322" s="189"/>
      <c r="J322" s="189"/>
      <c r="K322" s="189"/>
      <c r="L322" s="189"/>
      <c r="M322" s="189"/>
      <c r="N322" s="189"/>
      <c r="O322" s="189"/>
      <c r="P322" s="189"/>
      <c r="Q322" s="189"/>
      <c r="R322" s="189"/>
      <c r="S322" s="189"/>
      <c r="T322" s="189"/>
      <c r="U322" s="189"/>
      <c r="V322" s="189"/>
      <c r="W322" s="189"/>
      <c r="X322" s="189"/>
      <c r="Y322" s="189"/>
      <c r="Z322" s="189"/>
      <c r="AA322" s="189"/>
    </row>
    <row r="323" spans="1:27" s="1" customFormat="1">
      <c r="A323" s="189"/>
      <c r="B323" s="189"/>
      <c r="C323" s="189"/>
      <c r="D323" s="189"/>
      <c r="E323" s="189"/>
      <c r="F323" s="189"/>
      <c r="G323" s="189"/>
      <c r="H323" s="189"/>
      <c r="I323" s="189"/>
      <c r="J323" s="189"/>
      <c r="K323" s="189"/>
      <c r="L323" s="189"/>
      <c r="M323" s="189"/>
      <c r="N323" s="189"/>
      <c r="O323" s="189"/>
      <c r="P323" s="189"/>
      <c r="Q323" s="189"/>
      <c r="R323" s="189"/>
      <c r="S323" s="189"/>
      <c r="T323" s="189"/>
      <c r="U323" s="189"/>
      <c r="V323" s="189"/>
      <c r="W323" s="189"/>
      <c r="X323" s="189"/>
      <c r="Y323" s="189"/>
      <c r="Z323" s="189"/>
      <c r="AA323" s="189"/>
    </row>
    <row r="324" spans="1:27" s="1" customFormat="1">
      <c r="A324" s="189"/>
      <c r="B324" s="189"/>
      <c r="C324" s="189"/>
      <c r="D324" s="189"/>
      <c r="E324" s="189"/>
      <c r="F324" s="189"/>
      <c r="G324" s="189"/>
      <c r="H324" s="189"/>
      <c r="I324" s="189"/>
      <c r="J324" s="189"/>
      <c r="K324" s="189"/>
      <c r="L324" s="189"/>
      <c r="M324" s="189"/>
      <c r="N324" s="189"/>
      <c r="O324" s="189"/>
      <c r="P324" s="189"/>
      <c r="Q324" s="189"/>
      <c r="R324" s="189"/>
      <c r="S324" s="189"/>
      <c r="T324" s="189"/>
      <c r="U324" s="189"/>
      <c r="V324" s="189"/>
      <c r="W324" s="189"/>
      <c r="X324" s="189"/>
      <c r="Y324" s="189"/>
      <c r="Z324" s="189"/>
      <c r="AA324" s="189"/>
    </row>
  </sheetData>
  <mergeCells count="1">
    <mergeCell ref="O30:P3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P299"/>
  <sheetViews>
    <sheetView showGridLines="0" workbookViewId="0"/>
  </sheetViews>
  <sheetFormatPr defaultColWidth="9.140625" defaultRowHeight="15"/>
  <cols>
    <col min="1" max="1" width="2.42578125" style="1" customWidth="1"/>
    <col min="2" max="2" width="14.85546875" style="1" bestFit="1" customWidth="1"/>
    <col min="3" max="7" width="9.140625" style="1"/>
    <col min="8" max="8" width="11.42578125" style="1" bestFit="1" customWidth="1"/>
    <col min="9" max="9" width="12" style="1" bestFit="1" customWidth="1"/>
    <col min="10" max="16384" width="9.140625" style="1"/>
  </cols>
  <sheetData>
    <row r="1" spans="1:2" s="5" customFormat="1" ht="23.25">
      <c r="A1" s="7" t="s">
        <v>44</v>
      </c>
    </row>
    <row r="2" spans="1:2" s="5" customFormat="1"/>
    <row r="3" spans="1:2" s="169" customFormat="1">
      <c r="B3" s="168" t="s">
        <v>56</v>
      </c>
    </row>
    <row r="4" spans="1:2" s="170" customFormat="1"/>
    <row r="5" spans="1:2" s="170" customFormat="1"/>
    <row r="6" spans="1:2" s="170" customFormat="1"/>
    <row r="7" spans="1:2" s="170" customFormat="1"/>
    <row r="8" spans="1:2" s="170" customFormat="1"/>
    <row r="9" spans="1:2" s="170" customFormat="1"/>
    <row r="10" spans="1:2" s="170" customFormat="1"/>
    <row r="11" spans="1:2" s="170" customFormat="1"/>
    <row r="12" spans="1:2" s="170" customFormat="1"/>
    <row r="13" spans="1:2" s="170" customFormat="1"/>
    <row r="14" spans="1:2" s="170" customFormat="1"/>
    <row r="15" spans="1:2" s="170" customFormat="1"/>
    <row r="16" spans="1:2" s="170" customFormat="1"/>
    <row r="17" spans="2:16" s="170" customFormat="1"/>
    <row r="18" spans="2:16" s="170" customFormat="1"/>
    <row r="19" spans="2:16" s="170" customFormat="1"/>
    <row r="20" spans="2:16" s="170" customFormat="1"/>
    <row r="21" spans="2:16" s="170" customFormat="1"/>
    <row r="22" spans="2:16" s="170" customFormat="1"/>
    <row r="23" spans="2:16" s="170" customFormat="1"/>
    <row r="24" spans="2:16" s="170" customFormat="1"/>
    <row r="25" spans="2:16" s="182" customFormat="1"/>
    <row r="26" spans="2:16" s="182" customFormat="1"/>
    <row r="27" spans="2:16" s="182" customFormat="1"/>
    <row r="28" spans="2:16" s="169" customFormat="1">
      <c r="B28" s="168" t="s">
        <v>57</v>
      </c>
    </row>
    <row r="29" spans="2:16" s="170" customFormat="1"/>
    <row r="30" spans="2:16" ht="27.75" customHeight="1">
      <c r="B30" s="75" t="s">
        <v>16</v>
      </c>
      <c r="C30" s="75" t="s">
        <v>15</v>
      </c>
      <c r="D30" s="75" t="s">
        <v>14</v>
      </c>
      <c r="E30" s="75" t="s">
        <v>13</v>
      </c>
      <c r="F30" s="75" t="s">
        <v>12</v>
      </c>
      <c r="G30" s="115" t="s">
        <v>11</v>
      </c>
      <c r="H30" s="98" t="s">
        <v>10</v>
      </c>
      <c r="I30" s="154" t="s">
        <v>9</v>
      </c>
      <c r="J30" s="184" t="s">
        <v>19</v>
      </c>
      <c r="K30" s="185" t="s">
        <v>21</v>
      </c>
      <c r="L30" s="185" t="s">
        <v>22</v>
      </c>
      <c r="M30" s="185" t="s">
        <v>23</v>
      </c>
      <c r="O30" s="415" t="s">
        <v>55</v>
      </c>
      <c r="P30" s="416"/>
    </row>
    <row r="31" spans="2:16">
      <c r="B31" s="23">
        <v>1.5561643835616439</v>
      </c>
      <c r="C31" s="134">
        <v>9.2946352698350734E-3</v>
      </c>
      <c r="D31" s="144">
        <v>3</v>
      </c>
      <c r="E31" s="144">
        <f t="shared" ref="E31:E94" si="0">IF(D31=1,1,0)</f>
        <v>0</v>
      </c>
      <c r="F31" s="144">
        <f t="shared" ref="F31:F94" si="1">IF(D31=3,1,0)</f>
        <v>1</v>
      </c>
      <c r="G31" s="134">
        <f t="shared" ref="G31:G94" si="2">(Beta1)+
(Beta2*((1-EXP(-B31/Lambda1))/(B31/Lambda1)))+
(Beta3*((((1-EXP(-B31/Lambda1))/(B31/Lambda1)))-
(EXP(-B31/Lambda1))))+
(Beta4*((((1-EXP(-B31/Lambda2))/(B31/Lambda2)))-
(EXP(-B31/Lambda2))))</f>
        <v>1.0694971507898641E-2</v>
      </c>
      <c r="H31" s="110">
        <f t="shared" ref="H31:H94" si="3">(Beta1)+
(Beta2*((1-EXP(-B31/Lambda1))/(B31/Lambda1)))+
(Beta3*((((1-EXP(-B31/Lambda1))/(B31/Lambda1)))-
(EXP(-B31/Lambda1))))+
(Beta4*((((1-EXP(-B31/Lambda2))/(B31/Lambda2)))-
(EXP(-B31/Lambda2))))+(E31*Beta5)+(F31*Beta6)</f>
        <v>7.0610130583654823E-3</v>
      </c>
      <c r="I31" s="136">
        <f>IF(C31&gt;0,POWER(C31-H31,2),"")</f>
        <v>4.989068183570307E-6</v>
      </c>
      <c r="J31" s="136" t="str">
        <f t="shared" ref="J31:J94" si="4">IF(D31=3,"yellow",IF(D31=2,"blue",IF(D31=1,"white")))</f>
        <v>yellow</v>
      </c>
      <c r="K31" s="108">
        <f t="shared" ref="K31:K94" si="5">IF($J31="yellow",C31, NA())</f>
        <v>9.2946352698350734E-3</v>
      </c>
      <c r="L31" s="108" t="e">
        <f t="shared" ref="L31:L94" si="6">IF($J31="blue",C31, NA())</f>
        <v>#N/A</v>
      </c>
      <c r="M31" s="108" t="e">
        <f t="shared" ref="M31:M94" si="7">IF($J31="white",C31, NA())</f>
        <v>#N/A</v>
      </c>
      <c r="O31" s="24" t="s">
        <v>7</v>
      </c>
      <c r="P31" s="136">
        <v>-13.449756864566657</v>
      </c>
    </row>
    <row r="32" spans="2:16">
      <c r="B32" s="113">
        <v>1.6020000000000001</v>
      </c>
      <c r="C32" s="134">
        <v>1.073E-2</v>
      </c>
      <c r="D32" s="144">
        <v>3</v>
      </c>
      <c r="E32" s="144">
        <f t="shared" si="0"/>
        <v>0</v>
      </c>
      <c r="F32" s="144">
        <f t="shared" si="1"/>
        <v>1</v>
      </c>
      <c r="G32" s="134">
        <f t="shared" si="2"/>
        <v>1.1010052084897422E-2</v>
      </c>
      <c r="H32" s="110">
        <f t="shared" si="3"/>
        <v>7.3760936353642632E-3</v>
      </c>
      <c r="I32" s="136">
        <f>IF(C32&gt;0,POWER(C32-H32,2),"")</f>
        <v>1.1248687902744104E-5</v>
      </c>
      <c r="J32" s="136" t="str">
        <f t="shared" si="4"/>
        <v>yellow</v>
      </c>
      <c r="K32" s="108">
        <f t="shared" si="5"/>
        <v>1.073E-2</v>
      </c>
      <c r="L32" s="108" t="e">
        <f t="shared" si="6"/>
        <v>#N/A</v>
      </c>
      <c r="M32" s="108" t="e">
        <f t="shared" si="7"/>
        <v>#N/A</v>
      </c>
      <c r="O32" s="63" t="s">
        <v>6</v>
      </c>
      <c r="P32" s="136">
        <v>13.432389820171593</v>
      </c>
    </row>
    <row r="33" spans="2:16">
      <c r="B33" s="162">
        <v>1.6080000000000001</v>
      </c>
      <c r="C33" s="134">
        <v>7.4900000000000001E-3</v>
      </c>
      <c r="D33" s="144">
        <v>3</v>
      </c>
      <c r="E33" s="144">
        <f t="shared" si="0"/>
        <v>0</v>
      </c>
      <c r="F33" s="144">
        <f t="shared" si="1"/>
        <v>1</v>
      </c>
      <c r="G33" s="134">
        <f t="shared" si="2"/>
        <v>1.1050088553879515E-2</v>
      </c>
      <c r="H33" s="110">
        <f t="shared" si="3"/>
        <v>7.4161301043463562E-3</v>
      </c>
      <c r="I33" s="136">
        <f t="shared" ref="I33:I96" si="8">IF(C33&gt;0,POWER(C33-H33,2),"")</f>
        <v>5.4567614838802497E-9</v>
      </c>
      <c r="J33" s="136" t="str">
        <f t="shared" si="4"/>
        <v>yellow</v>
      </c>
      <c r="K33" s="108">
        <f t="shared" si="5"/>
        <v>7.4900000000000001E-3</v>
      </c>
      <c r="L33" s="108" t="e">
        <f t="shared" si="6"/>
        <v>#N/A</v>
      </c>
      <c r="M33" s="108" t="e">
        <f t="shared" si="7"/>
        <v>#N/A</v>
      </c>
      <c r="O33" s="63" t="s">
        <v>5</v>
      </c>
      <c r="P33" s="136">
        <v>-9.0867475295946001</v>
      </c>
    </row>
    <row r="34" spans="2:16">
      <c r="B34" s="113">
        <v>1.69</v>
      </c>
      <c r="C34" s="134">
        <v>1.0540000000000001E-2</v>
      </c>
      <c r="D34" s="144">
        <v>3</v>
      </c>
      <c r="E34" s="144">
        <f t="shared" si="0"/>
        <v>0</v>
      </c>
      <c r="F34" s="144">
        <f t="shared" si="1"/>
        <v>1</v>
      </c>
      <c r="G34" s="134">
        <f t="shared" si="2"/>
        <v>1.1570447385189699E-2</v>
      </c>
      <c r="H34" s="110">
        <f t="shared" si="3"/>
        <v>7.9364889356565403E-3</v>
      </c>
      <c r="I34" s="136">
        <f t="shared" si="8"/>
        <v>6.778269862158818E-6</v>
      </c>
      <c r="J34" s="136" t="str">
        <f t="shared" si="4"/>
        <v>yellow</v>
      </c>
      <c r="K34" s="108">
        <f t="shared" si="5"/>
        <v>1.0540000000000001E-2</v>
      </c>
      <c r="L34" s="108" t="e">
        <f t="shared" si="6"/>
        <v>#N/A</v>
      </c>
      <c r="M34" s="108" t="e">
        <f t="shared" si="7"/>
        <v>#N/A</v>
      </c>
      <c r="O34" s="63" t="s">
        <v>4</v>
      </c>
      <c r="P34" s="136">
        <v>8.2451950029940962E-2</v>
      </c>
    </row>
    <row r="35" spans="2:16">
      <c r="B35" s="92">
        <v>1.6931506849315068</v>
      </c>
      <c r="C35" s="134">
        <v>6.7187471921269018E-3</v>
      </c>
      <c r="D35" s="144">
        <v>3</v>
      </c>
      <c r="E35" s="144">
        <f t="shared" si="0"/>
        <v>0</v>
      </c>
      <c r="F35" s="144">
        <f t="shared" si="1"/>
        <v>1</v>
      </c>
      <c r="G35" s="134">
        <f t="shared" si="2"/>
        <v>1.1589474718556795E-2</v>
      </c>
      <c r="H35" s="110">
        <f t="shared" si="3"/>
        <v>7.955516269023636E-3</v>
      </c>
      <c r="I35" s="136">
        <f t="shared" si="8"/>
        <v>1.5295977495679999E-6</v>
      </c>
      <c r="J35" s="136" t="str">
        <f t="shared" si="4"/>
        <v>yellow</v>
      </c>
      <c r="K35" s="108">
        <f t="shared" si="5"/>
        <v>6.7187471921269018E-3</v>
      </c>
      <c r="L35" s="108" t="e">
        <f t="shared" si="6"/>
        <v>#N/A</v>
      </c>
      <c r="M35" s="108" t="e">
        <f t="shared" si="7"/>
        <v>#N/A</v>
      </c>
      <c r="O35" s="63" t="s">
        <v>3</v>
      </c>
      <c r="P35" s="136">
        <v>3.8475141903303371E-4</v>
      </c>
    </row>
    <row r="36" spans="2:16">
      <c r="B36" s="111">
        <v>1.7068493150684931</v>
      </c>
      <c r="C36" s="134">
        <v>1.0726762802245436E-2</v>
      </c>
      <c r="D36" s="144">
        <v>2</v>
      </c>
      <c r="E36" s="144">
        <f t="shared" si="0"/>
        <v>0</v>
      </c>
      <c r="F36" s="144">
        <f t="shared" si="1"/>
        <v>0</v>
      </c>
      <c r="G36" s="134">
        <f t="shared" si="2"/>
        <v>1.1671398372672002E-2</v>
      </c>
      <c r="H36" s="110">
        <f t="shared" si="3"/>
        <v>1.1671398372672002E-2</v>
      </c>
      <c r="I36" s="136">
        <f t="shared" si="8"/>
        <v>8.9233636091512432E-7</v>
      </c>
      <c r="J36" s="136" t="str">
        <f t="shared" si="4"/>
        <v>blue</v>
      </c>
      <c r="K36" s="108" t="e">
        <f t="shared" si="5"/>
        <v>#N/A</v>
      </c>
      <c r="L36" s="108">
        <f t="shared" si="6"/>
        <v>1.0726762802245436E-2</v>
      </c>
      <c r="M36" s="108" t="e">
        <f t="shared" si="7"/>
        <v>#N/A</v>
      </c>
      <c r="O36" s="63" t="s">
        <v>2</v>
      </c>
      <c r="P36" s="136">
        <v>-3.633958449533159E-3</v>
      </c>
    </row>
    <row r="37" spans="2:16">
      <c r="B37" s="113">
        <v>1.73</v>
      </c>
      <c r="C37" s="134">
        <v>1.0449999999999999E-2</v>
      </c>
      <c r="D37" s="144">
        <v>3</v>
      </c>
      <c r="E37" s="144">
        <f t="shared" si="0"/>
        <v>0</v>
      </c>
      <c r="F37" s="144">
        <f t="shared" si="1"/>
        <v>1</v>
      </c>
      <c r="G37" s="134">
        <f t="shared" si="2"/>
        <v>1.1806918272254871E-2</v>
      </c>
      <c r="H37" s="110">
        <f t="shared" si="3"/>
        <v>8.1729598227217124E-3</v>
      </c>
      <c r="I37" s="136">
        <f t="shared" si="8"/>
        <v>5.1849119689395318E-6</v>
      </c>
      <c r="J37" s="136" t="str">
        <f t="shared" si="4"/>
        <v>yellow</v>
      </c>
      <c r="K37" s="108">
        <f t="shared" si="5"/>
        <v>1.0449999999999999E-2</v>
      </c>
      <c r="L37" s="108" t="e">
        <f t="shared" si="6"/>
        <v>#N/A</v>
      </c>
      <c r="M37" s="108" t="e">
        <f t="shared" si="7"/>
        <v>#N/A</v>
      </c>
      <c r="O37" s="16" t="s">
        <v>1</v>
      </c>
      <c r="P37" s="136">
        <v>-3723.4284028748984</v>
      </c>
    </row>
    <row r="38" spans="2:16">
      <c r="B38" s="129">
        <v>1.7808219178082192</v>
      </c>
      <c r="C38" s="134">
        <v>1.0308505798047693E-2</v>
      </c>
      <c r="D38" s="144">
        <v>2</v>
      </c>
      <c r="E38" s="144">
        <f t="shared" si="0"/>
        <v>0</v>
      </c>
      <c r="F38" s="144">
        <f t="shared" si="1"/>
        <v>0</v>
      </c>
      <c r="G38" s="134">
        <f t="shared" si="2"/>
        <v>1.2091883247324374E-2</v>
      </c>
      <c r="H38" s="110">
        <f t="shared" si="3"/>
        <v>1.2091883247324374E-2</v>
      </c>
      <c r="I38" s="136">
        <f t="shared" si="8"/>
        <v>3.1804351265886009E-6</v>
      </c>
      <c r="J38" s="136" t="str">
        <f t="shared" si="4"/>
        <v>blue</v>
      </c>
      <c r="K38" s="108" t="e">
        <f t="shared" si="5"/>
        <v>#N/A</v>
      </c>
      <c r="L38" s="108">
        <f t="shared" si="6"/>
        <v>1.0308505798047693E-2</v>
      </c>
      <c r="M38" s="108" t="e">
        <f t="shared" si="7"/>
        <v>#N/A</v>
      </c>
      <c r="O38" s="101" t="s">
        <v>0</v>
      </c>
      <c r="P38" s="151">
        <v>1.2621902673874452</v>
      </c>
    </row>
    <row r="39" spans="2:16">
      <c r="B39" s="113">
        <v>1.7889999999999999</v>
      </c>
      <c r="C39" s="134">
        <v>1.286E-2</v>
      </c>
      <c r="D39" s="144">
        <v>2</v>
      </c>
      <c r="E39" s="144">
        <f t="shared" si="0"/>
        <v>0</v>
      </c>
      <c r="F39" s="144">
        <f t="shared" si="1"/>
        <v>0</v>
      </c>
      <c r="G39" s="134">
        <f t="shared" si="2"/>
        <v>1.2136174371147734E-2</v>
      </c>
      <c r="H39" s="110">
        <f t="shared" si="3"/>
        <v>1.2136174371147734E-2</v>
      </c>
      <c r="I39" s="136">
        <f t="shared" si="8"/>
        <v>5.239235409833787E-7</v>
      </c>
      <c r="J39" s="136" t="str">
        <f t="shared" si="4"/>
        <v>blue</v>
      </c>
      <c r="K39" s="108" t="e">
        <f t="shared" si="5"/>
        <v>#N/A</v>
      </c>
      <c r="L39" s="108">
        <f t="shared" si="6"/>
        <v>1.286E-2</v>
      </c>
      <c r="M39" s="108" t="e">
        <f t="shared" si="7"/>
        <v>#N/A</v>
      </c>
    </row>
    <row r="40" spans="2:16">
      <c r="B40" s="93">
        <v>1.7917808219178082</v>
      </c>
      <c r="C40" s="134">
        <v>1.0975033165111508E-2</v>
      </c>
      <c r="D40" s="144">
        <v>2</v>
      </c>
      <c r="E40" s="144">
        <f t="shared" si="0"/>
        <v>0</v>
      </c>
      <c r="F40" s="144">
        <f t="shared" si="1"/>
        <v>0</v>
      </c>
      <c r="G40" s="134">
        <f t="shared" si="2"/>
        <v>1.2151138112358283E-2</v>
      </c>
      <c r="H40" s="110">
        <f t="shared" si="3"/>
        <v>1.2151138112358283E-2</v>
      </c>
      <c r="I40" s="136">
        <f t="shared" si="8"/>
        <v>1.3832228469383389E-6</v>
      </c>
      <c r="J40" s="136" t="str">
        <f t="shared" si="4"/>
        <v>blue</v>
      </c>
      <c r="K40" s="108" t="e">
        <f t="shared" si="5"/>
        <v>#N/A</v>
      </c>
      <c r="L40" s="108">
        <f t="shared" si="6"/>
        <v>1.0975033165111508E-2</v>
      </c>
      <c r="M40" s="108" t="e">
        <f t="shared" si="7"/>
        <v>#N/A</v>
      </c>
    </row>
    <row r="41" spans="2:16">
      <c r="B41" s="113">
        <v>1.8080000000000001</v>
      </c>
      <c r="C41" s="134">
        <v>1.1209999999999999E-2</v>
      </c>
      <c r="D41" s="144">
        <v>3</v>
      </c>
      <c r="E41" s="144">
        <f t="shared" si="0"/>
        <v>0</v>
      </c>
      <c r="F41" s="144">
        <f t="shared" si="1"/>
        <v>1</v>
      </c>
      <c r="G41" s="134">
        <f t="shared" si="2"/>
        <v>1.2237445321491413E-2</v>
      </c>
      <c r="H41" s="110">
        <f t="shared" si="3"/>
        <v>8.6034868719582543E-3</v>
      </c>
      <c r="I41" s="136">
        <f t="shared" si="8"/>
        <v>6.7939106866539631E-6</v>
      </c>
      <c r="J41" s="136" t="str">
        <f t="shared" si="4"/>
        <v>yellow</v>
      </c>
      <c r="K41" s="108">
        <f t="shared" si="5"/>
        <v>1.1209999999999999E-2</v>
      </c>
      <c r="L41" s="108" t="e">
        <f t="shared" si="6"/>
        <v>#N/A</v>
      </c>
      <c r="M41" s="108" t="e">
        <f t="shared" si="7"/>
        <v>#N/A</v>
      </c>
    </row>
    <row r="42" spans="2:16">
      <c r="B42" s="113">
        <v>1.849</v>
      </c>
      <c r="C42" s="134">
        <v>1.0860000000000002E-2</v>
      </c>
      <c r="D42" s="144">
        <v>3</v>
      </c>
      <c r="E42" s="144">
        <f t="shared" si="0"/>
        <v>0</v>
      </c>
      <c r="F42" s="144">
        <f t="shared" si="1"/>
        <v>1</v>
      </c>
      <c r="G42" s="134">
        <f t="shared" si="2"/>
        <v>1.2448392818189349E-2</v>
      </c>
      <c r="H42" s="110">
        <f t="shared" si="3"/>
        <v>8.8144343686561901E-3</v>
      </c>
      <c r="I42" s="136">
        <f t="shared" si="8"/>
        <v>4.1843387521350059E-6</v>
      </c>
      <c r="J42" s="136" t="str">
        <f t="shared" si="4"/>
        <v>yellow</v>
      </c>
      <c r="K42" s="108">
        <f t="shared" si="5"/>
        <v>1.0860000000000002E-2</v>
      </c>
      <c r="L42" s="108" t="e">
        <f t="shared" si="6"/>
        <v>#N/A</v>
      </c>
      <c r="M42" s="108" t="e">
        <f t="shared" si="7"/>
        <v>#N/A</v>
      </c>
    </row>
    <row r="43" spans="2:16">
      <c r="B43" s="95">
        <v>1.8602739726027397</v>
      </c>
      <c r="C43" s="134">
        <v>7.7503362609126049E-3</v>
      </c>
      <c r="D43" s="144">
        <v>3</v>
      </c>
      <c r="E43" s="144">
        <f t="shared" si="0"/>
        <v>0</v>
      </c>
      <c r="F43" s="144">
        <f t="shared" si="1"/>
        <v>1</v>
      </c>
      <c r="G43" s="134">
        <f t="shared" si="2"/>
        <v>1.2504625371736315E-2</v>
      </c>
      <c r="H43" s="110">
        <f t="shared" si="3"/>
        <v>8.8706669222031569E-3</v>
      </c>
      <c r="I43" s="136">
        <f t="shared" si="8"/>
        <v>1.2551407906277253E-6</v>
      </c>
      <c r="J43" s="136" t="str">
        <f t="shared" si="4"/>
        <v>yellow</v>
      </c>
      <c r="K43" s="108">
        <f t="shared" si="5"/>
        <v>7.7503362609126049E-3</v>
      </c>
      <c r="L43" s="108" t="e">
        <f t="shared" si="6"/>
        <v>#N/A</v>
      </c>
      <c r="M43" s="108" t="e">
        <f t="shared" si="7"/>
        <v>#N/A</v>
      </c>
    </row>
    <row r="44" spans="2:16">
      <c r="B44" s="94">
        <v>1.8657534246575342</v>
      </c>
      <c r="C44" s="134">
        <v>1.0501690679849945E-2</v>
      </c>
      <c r="D44" s="144">
        <v>2</v>
      </c>
      <c r="E44" s="144">
        <f t="shared" si="0"/>
        <v>0</v>
      </c>
      <c r="F44" s="144">
        <f t="shared" si="1"/>
        <v>0</v>
      </c>
      <c r="G44" s="134">
        <f t="shared" si="2"/>
        <v>1.2531685257606111E-2</v>
      </c>
      <c r="H44" s="110">
        <f t="shared" si="3"/>
        <v>1.2531685257606111E-2</v>
      </c>
      <c r="I44" s="136">
        <f t="shared" si="8"/>
        <v>4.1208779857194349E-6</v>
      </c>
      <c r="J44" s="136" t="str">
        <f t="shared" si="4"/>
        <v>blue</v>
      </c>
      <c r="K44" s="108" t="e">
        <f t="shared" si="5"/>
        <v>#N/A</v>
      </c>
      <c r="L44" s="108">
        <f t="shared" si="6"/>
        <v>1.0501690679849945E-2</v>
      </c>
      <c r="M44" s="108" t="e">
        <f t="shared" si="7"/>
        <v>#N/A</v>
      </c>
    </row>
    <row r="45" spans="2:16">
      <c r="B45" s="116">
        <v>1.8739726027397261</v>
      </c>
      <c r="C45" s="134">
        <v>7.4943236619413765E-3</v>
      </c>
      <c r="D45" s="144">
        <v>3</v>
      </c>
      <c r="E45" s="144">
        <f t="shared" si="0"/>
        <v>0</v>
      </c>
      <c r="F45" s="144">
        <f t="shared" si="1"/>
        <v>1</v>
      </c>
      <c r="G45" s="134">
        <f t="shared" si="2"/>
        <v>1.2571946023771284E-2</v>
      </c>
      <c r="H45" s="110">
        <f t="shared" si="3"/>
        <v>8.9379875742381255E-3</v>
      </c>
      <c r="I45" s="136">
        <f t="shared" si="8"/>
        <v>2.0841654916679551E-6</v>
      </c>
      <c r="J45" s="136" t="str">
        <f t="shared" si="4"/>
        <v>yellow</v>
      </c>
      <c r="K45" s="108">
        <f t="shared" si="5"/>
        <v>7.4943236619413765E-3</v>
      </c>
      <c r="L45" s="108" t="e">
        <f t="shared" si="6"/>
        <v>#N/A</v>
      </c>
      <c r="M45" s="108" t="e">
        <f t="shared" si="7"/>
        <v>#N/A</v>
      </c>
    </row>
    <row r="46" spans="2:16">
      <c r="B46" s="97">
        <v>1.94</v>
      </c>
      <c r="C46" s="134">
        <v>8.3000000000000001E-3</v>
      </c>
      <c r="D46" s="144">
        <v>3</v>
      </c>
      <c r="E46" s="144">
        <f t="shared" si="0"/>
        <v>0</v>
      </c>
      <c r="F46" s="144">
        <f t="shared" si="1"/>
        <v>1</v>
      </c>
      <c r="G46" s="134">
        <f t="shared" si="2"/>
        <v>1.2881437578491613E-2</v>
      </c>
      <c r="H46" s="110">
        <f t="shared" si="3"/>
        <v>9.2474791289584544E-3</v>
      </c>
      <c r="I46" s="136">
        <f t="shared" si="8"/>
        <v>8.9771669981187135E-7</v>
      </c>
      <c r="J46" s="136" t="str">
        <f t="shared" si="4"/>
        <v>yellow</v>
      </c>
      <c r="K46" s="108">
        <f t="shared" si="5"/>
        <v>8.3000000000000001E-3</v>
      </c>
      <c r="L46" s="108" t="e">
        <f t="shared" si="6"/>
        <v>#N/A</v>
      </c>
      <c r="M46" s="108" t="e">
        <f t="shared" si="7"/>
        <v>#N/A</v>
      </c>
    </row>
    <row r="47" spans="2:16">
      <c r="B47" s="113">
        <v>1.956</v>
      </c>
      <c r="C47" s="134">
        <v>1.451E-2</v>
      </c>
      <c r="D47" s="144">
        <v>2</v>
      </c>
      <c r="E47" s="144">
        <f t="shared" si="0"/>
        <v>0</v>
      </c>
      <c r="F47" s="144">
        <f t="shared" si="1"/>
        <v>0</v>
      </c>
      <c r="G47" s="134">
        <f t="shared" si="2"/>
        <v>1.2952819632787847E-2</v>
      </c>
      <c r="H47" s="110">
        <f t="shared" si="3"/>
        <v>1.2952819632787847E-2</v>
      </c>
      <c r="I47" s="136">
        <f t="shared" si="8"/>
        <v>2.4248106960309759E-6</v>
      </c>
      <c r="J47" s="136" t="str">
        <f t="shared" si="4"/>
        <v>blue</v>
      </c>
      <c r="K47" s="108" t="e">
        <f t="shared" si="5"/>
        <v>#N/A</v>
      </c>
      <c r="L47" s="108">
        <f t="shared" si="6"/>
        <v>1.451E-2</v>
      </c>
      <c r="M47" s="108" t="e">
        <f t="shared" si="7"/>
        <v>#N/A</v>
      </c>
    </row>
    <row r="48" spans="2:16">
      <c r="B48" s="96">
        <v>1.9589041095890412</v>
      </c>
      <c r="C48" s="134">
        <v>1.2196276620202822E-2</v>
      </c>
      <c r="D48" s="144">
        <v>2</v>
      </c>
      <c r="E48" s="144">
        <f t="shared" si="0"/>
        <v>0</v>
      </c>
      <c r="F48" s="144">
        <f t="shared" si="1"/>
        <v>0</v>
      </c>
      <c r="G48" s="134">
        <f t="shared" si="2"/>
        <v>1.2965629218243973E-2</v>
      </c>
      <c r="H48" s="110">
        <f t="shared" si="3"/>
        <v>1.2965629218243973E-2</v>
      </c>
      <c r="I48" s="136">
        <f t="shared" si="8"/>
        <v>5.9190342011266811E-7</v>
      </c>
      <c r="J48" s="136" t="str">
        <f t="shared" si="4"/>
        <v>blue</v>
      </c>
      <c r="K48" s="108" t="e">
        <f t="shared" si="5"/>
        <v>#N/A</v>
      </c>
      <c r="L48" s="108">
        <f t="shared" si="6"/>
        <v>1.2196276620202822E-2</v>
      </c>
      <c r="M48" s="108" t="e">
        <f t="shared" si="7"/>
        <v>#N/A</v>
      </c>
    </row>
    <row r="49" spans="2:13">
      <c r="B49" s="91">
        <v>1.9589041095890412</v>
      </c>
      <c r="C49" s="134">
        <v>7.5644152211409932E-3</v>
      </c>
      <c r="D49" s="144">
        <v>3</v>
      </c>
      <c r="E49" s="144">
        <f t="shared" si="0"/>
        <v>0</v>
      </c>
      <c r="F49" s="144">
        <f t="shared" si="1"/>
        <v>1</v>
      </c>
      <c r="G49" s="134">
        <f t="shared" si="2"/>
        <v>1.2965629218243973E-2</v>
      </c>
      <c r="H49" s="110">
        <f t="shared" si="3"/>
        <v>9.331670768710814E-3</v>
      </c>
      <c r="I49" s="136">
        <f t="shared" si="8"/>
        <v>3.1231921704163072E-6</v>
      </c>
      <c r="J49" s="136" t="str">
        <f t="shared" si="4"/>
        <v>yellow</v>
      </c>
      <c r="K49" s="108">
        <f t="shared" si="5"/>
        <v>7.5644152211409932E-3</v>
      </c>
      <c r="L49" s="108" t="e">
        <f t="shared" si="6"/>
        <v>#N/A</v>
      </c>
      <c r="M49" s="108" t="e">
        <f t="shared" si="7"/>
        <v>#N/A</v>
      </c>
    </row>
    <row r="50" spans="2:13">
      <c r="B50" s="113">
        <v>1.98</v>
      </c>
      <c r="C50" s="134">
        <v>1.2809999999999998E-2</v>
      </c>
      <c r="D50" s="144">
        <v>3</v>
      </c>
      <c r="E50" s="144">
        <f t="shared" si="0"/>
        <v>0</v>
      </c>
      <c r="F50" s="144">
        <f t="shared" si="1"/>
        <v>1</v>
      </c>
      <c r="G50" s="134">
        <f t="shared" si="2"/>
        <v>1.3057345599228467E-2</v>
      </c>
      <c r="H50" s="110">
        <f t="shared" si="3"/>
        <v>9.4233871496953083E-3</v>
      </c>
      <c r="I50" s="136">
        <f t="shared" si="8"/>
        <v>1.1469146597848857E-5</v>
      </c>
      <c r="J50" s="136" t="str">
        <f t="shared" si="4"/>
        <v>yellow</v>
      </c>
      <c r="K50" s="108">
        <f t="shared" si="5"/>
        <v>1.2809999999999998E-2</v>
      </c>
      <c r="L50" s="108" t="e">
        <f t="shared" si="6"/>
        <v>#N/A</v>
      </c>
      <c r="M50" s="108" t="e">
        <f t="shared" si="7"/>
        <v>#N/A</v>
      </c>
    </row>
    <row r="51" spans="2:13">
      <c r="B51" s="90">
        <v>2.032876712328767</v>
      </c>
      <c r="C51" s="134">
        <v>1.2673794900181817E-2</v>
      </c>
      <c r="D51" s="144">
        <v>2</v>
      </c>
      <c r="E51" s="144">
        <f t="shared" si="0"/>
        <v>0</v>
      </c>
      <c r="F51" s="144">
        <f t="shared" si="1"/>
        <v>0</v>
      </c>
      <c r="G51" s="134">
        <f t="shared" si="2"/>
        <v>1.3277199194347946E-2</v>
      </c>
      <c r="H51" s="110">
        <f t="shared" si="3"/>
        <v>1.3277199194347946E-2</v>
      </c>
      <c r="I51" s="136">
        <f t="shared" si="8"/>
        <v>3.640967422181244E-7</v>
      </c>
      <c r="J51" s="136" t="str">
        <f t="shared" si="4"/>
        <v>blue</v>
      </c>
      <c r="K51" s="108" t="e">
        <f t="shared" si="5"/>
        <v>#N/A</v>
      </c>
      <c r="L51" s="108">
        <f t="shared" si="6"/>
        <v>1.2673794900181817E-2</v>
      </c>
      <c r="M51" s="108" t="e">
        <f t="shared" si="7"/>
        <v>#N/A</v>
      </c>
    </row>
    <row r="52" spans="2:13">
      <c r="B52" s="113">
        <v>2.04</v>
      </c>
      <c r="C52" s="134">
        <v>1.4190000000000001E-2</v>
      </c>
      <c r="D52" s="144">
        <v>2</v>
      </c>
      <c r="E52" s="144">
        <f t="shared" si="0"/>
        <v>0</v>
      </c>
      <c r="F52" s="144">
        <f t="shared" si="1"/>
        <v>0</v>
      </c>
      <c r="G52" s="134">
        <f t="shared" si="2"/>
        <v>1.3305751689404781E-2</v>
      </c>
      <c r="H52" s="110">
        <f t="shared" si="3"/>
        <v>1.3305751689404781E-2</v>
      </c>
      <c r="I52" s="136">
        <f t="shared" si="8"/>
        <v>7.8189507479050134E-7</v>
      </c>
      <c r="J52" s="136" t="str">
        <f t="shared" si="4"/>
        <v>blue</v>
      </c>
      <c r="K52" s="108" t="e">
        <f t="shared" si="5"/>
        <v>#N/A</v>
      </c>
      <c r="L52" s="108">
        <f t="shared" si="6"/>
        <v>1.4190000000000001E-2</v>
      </c>
      <c r="M52" s="108" t="e">
        <f t="shared" si="7"/>
        <v>#N/A</v>
      </c>
    </row>
    <row r="53" spans="2:13">
      <c r="B53" s="87">
        <v>2.0410958904109591</v>
      </c>
      <c r="C53" s="134">
        <v>1.2835629471172167E-2</v>
      </c>
      <c r="D53" s="144">
        <v>2</v>
      </c>
      <c r="E53" s="144">
        <f t="shared" si="0"/>
        <v>0</v>
      </c>
      <c r="F53" s="144">
        <f t="shared" si="1"/>
        <v>0</v>
      </c>
      <c r="G53" s="134">
        <f t="shared" si="2"/>
        <v>1.3310122418948415E-2</v>
      </c>
      <c r="H53" s="110">
        <f t="shared" si="3"/>
        <v>1.3310122418948415E-2</v>
      </c>
      <c r="I53" s="136">
        <f t="shared" si="8"/>
        <v>2.251435574893933E-7</v>
      </c>
      <c r="J53" s="136" t="str">
        <f t="shared" si="4"/>
        <v>blue</v>
      </c>
      <c r="K53" s="108" t="e">
        <f t="shared" si="5"/>
        <v>#N/A</v>
      </c>
      <c r="L53" s="108">
        <f t="shared" si="6"/>
        <v>1.2835629471172167E-2</v>
      </c>
      <c r="M53" s="108" t="e">
        <f t="shared" si="7"/>
        <v>#N/A</v>
      </c>
    </row>
    <row r="54" spans="2:13">
      <c r="B54" s="113">
        <v>2.06</v>
      </c>
      <c r="C54" s="134">
        <v>1.2540000000000001E-2</v>
      </c>
      <c r="D54" s="144">
        <v>3</v>
      </c>
      <c r="E54" s="144">
        <f t="shared" si="0"/>
        <v>0</v>
      </c>
      <c r="F54" s="144">
        <f t="shared" si="1"/>
        <v>1</v>
      </c>
      <c r="G54" s="134">
        <f t="shared" si="2"/>
        <v>1.3384604642490803E-2</v>
      </c>
      <c r="H54" s="110">
        <f t="shared" si="3"/>
        <v>9.7506461929576446E-3</v>
      </c>
      <c r="I54" s="136">
        <f t="shared" si="8"/>
        <v>7.7804946608616866E-6</v>
      </c>
      <c r="J54" s="136" t="str">
        <f t="shared" si="4"/>
        <v>yellow</v>
      </c>
      <c r="K54" s="108">
        <f t="shared" si="5"/>
        <v>1.2540000000000001E-2</v>
      </c>
      <c r="L54" s="108" t="e">
        <f t="shared" si="6"/>
        <v>#N/A</v>
      </c>
      <c r="M54" s="108" t="e">
        <f t="shared" si="7"/>
        <v>#N/A</v>
      </c>
    </row>
    <row r="55" spans="2:13">
      <c r="B55" s="113">
        <v>2.11</v>
      </c>
      <c r="C55" s="134">
        <v>9.2899999999999996E-3</v>
      </c>
      <c r="D55" s="144">
        <v>3</v>
      </c>
      <c r="E55" s="144">
        <f t="shared" si="0"/>
        <v>0</v>
      </c>
      <c r="F55" s="144">
        <f t="shared" si="1"/>
        <v>1</v>
      </c>
      <c r="G55" s="134">
        <f t="shared" si="2"/>
        <v>1.3573491843070579E-2</v>
      </c>
      <c r="H55" s="110">
        <f t="shared" si="3"/>
        <v>9.9395333935374201E-3</v>
      </c>
      <c r="I55" s="136">
        <f t="shared" si="8"/>
        <v>4.2189362932023744E-7</v>
      </c>
      <c r="J55" s="136" t="str">
        <f t="shared" si="4"/>
        <v>yellow</v>
      </c>
      <c r="K55" s="108">
        <f t="shared" si="5"/>
        <v>9.2899999999999996E-3</v>
      </c>
      <c r="L55" s="108" t="e">
        <f t="shared" si="6"/>
        <v>#N/A</v>
      </c>
      <c r="M55" s="108" t="e">
        <f t="shared" si="7"/>
        <v>#N/A</v>
      </c>
    </row>
    <row r="56" spans="2:13">
      <c r="B56" s="86">
        <v>2.1150684931506851</v>
      </c>
      <c r="C56" s="134">
        <v>1.3045292338809496E-2</v>
      </c>
      <c r="D56" s="144">
        <v>2</v>
      </c>
      <c r="E56" s="144">
        <f t="shared" si="0"/>
        <v>0</v>
      </c>
      <c r="F56" s="144">
        <f t="shared" si="1"/>
        <v>0</v>
      </c>
      <c r="G56" s="134">
        <f t="shared" si="2"/>
        <v>1.3591999356603116E-2</v>
      </c>
      <c r="H56" s="110">
        <f t="shared" si="3"/>
        <v>1.3591999356603116E-2</v>
      </c>
      <c r="I56" s="136">
        <f t="shared" si="8"/>
        <v>2.9888856330479292E-7</v>
      </c>
      <c r="J56" s="136" t="str">
        <f t="shared" si="4"/>
        <v>blue</v>
      </c>
      <c r="K56" s="108" t="e">
        <f t="shared" si="5"/>
        <v>#N/A</v>
      </c>
      <c r="L56" s="108">
        <f t="shared" si="6"/>
        <v>1.3045292338809496E-2</v>
      </c>
      <c r="M56" s="108" t="e">
        <f t="shared" si="7"/>
        <v>#N/A</v>
      </c>
    </row>
    <row r="57" spans="2:13">
      <c r="B57" s="69">
        <v>2.1260273972602741</v>
      </c>
      <c r="C57" s="134">
        <v>8.1313194827563832E-3</v>
      </c>
      <c r="D57" s="144">
        <v>3</v>
      </c>
      <c r="E57" s="144">
        <f t="shared" si="0"/>
        <v>0</v>
      </c>
      <c r="F57" s="144">
        <f t="shared" si="1"/>
        <v>1</v>
      </c>
      <c r="G57" s="134">
        <f t="shared" si="2"/>
        <v>1.363162242121513E-2</v>
      </c>
      <c r="H57" s="110">
        <f t="shared" si="3"/>
        <v>9.9976639716819714E-3</v>
      </c>
      <c r="I57" s="136">
        <f t="shared" si="8"/>
        <v>3.4832417513429148E-6</v>
      </c>
      <c r="J57" s="136" t="str">
        <f t="shared" si="4"/>
        <v>yellow</v>
      </c>
      <c r="K57" s="108">
        <f t="shared" si="5"/>
        <v>8.1313194827563832E-3</v>
      </c>
      <c r="L57" s="108" t="e">
        <f t="shared" si="6"/>
        <v>#N/A</v>
      </c>
      <c r="M57" s="108" t="e">
        <f t="shared" si="7"/>
        <v>#N/A</v>
      </c>
    </row>
    <row r="58" spans="2:13">
      <c r="B58" s="113">
        <v>2.1949999999999998</v>
      </c>
      <c r="C58" s="134">
        <v>9.3400000000000011E-3</v>
      </c>
      <c r="D58" s="144">
        <v>3</v>
      </c>
      <c r="E58" s="144">
        <f t="shared" si="0"/>
        <v>0</v>
      </c>
      <c r="F58" s="144">
        <f t="shared" si="1"/>
        <v>1</v>
      </c>
      <c r="G58" s="134">
        <f t="shared" si="2"/>
        <v>1.386903277867455E-2</v>
      </c>
      <c r="H58" s="110">
        <f t="shared" si="3"/>
        <v>1.0235074329141391E-2</v>
      </c>
      <c r="I58" s="136">
        <f t="shared" si="8"/>
        <v>8.0115805468791012E-7</v>
      </c>
      <c r="J58" s="136" t="str">
        <f t="shared" si="4"/>
        <v>yellow</v>
      </c>
      <c r="K58" s="108">
        <f t="shared" si="5"/>
        <v>9.3400000000000011E-3</v>
      </c>
      <c r="L58" s="108" t="e">
        <f t="shared" si="6"/>
        <v>#N/A</v>
      </c>
      <c r="M58" s="108" t="e">
        <f t="shared" si="7"/>
        <v>#N/A</v>
      </c>
    </row>
    <row r="59" spans="2:13">
      <c r="B59" s="113">
        <v>2.2000000000000002</v>
      </c>
      <c r="C59" s="134">
        <v>1.423E-2</v>
      </c>
      <c r="D59" s="144">
        <v>2</v>
      </c>
      <c r="E59" s="144">
        <f t="shared" si="0"/>
        <v>0</v>
      </c>
      <c r="F59" s="144">
        <f t="shared" si="1"/>
        <v>0</v>
      </c>
      <c r="G59" s="134">
        <f t="shared" si="2"/>
        <v>1.3885464946279083E-2</v>
      </c>
      <c r="H59" s="110">
        <f t="shared" si="3"/>
        <v>1.3885464946279083E-2</v>
      </c>
      <c r="I59" s="136">
        <f t="shared" si="8"/>
        <v>1.1870440324247488E-7</v>
      </c>
      <c r="J59" s="136" t="str">
        <f t="shared" si="4"/>
        <v>blue</v>
      </c>
      <c r="K59" s="108" t="e">
        <f t="shared" si="5"/>
        <v>#N/A</v>
      </c>
      <c r="L59" s="108">
        <f t="shared" si="6"/>
        <v>1.423E-2</v>
      </c>
      <c r="M59" s="108" t="e">
        <f t="shared" si="7"/>
        <v>#N/A</v>
      </c>
    </row>
    <row r="60" spans="2:13">
      <c r="B60" s="149">
        <v>2.2054794520547945</v>
      </c>
      <c r="C60" s="134">
        <v>1.0607827555959699E-2</v>
      </c>
      <c r="D60" s="144">
        <v>2</v>
      </c>
      <c r="E60" s="144">
        <f t="shared" si="0"/>
        <v>0</v>
      </c>
      <c r="F60" s="144">
        <f t="shared" si="1"/>
        <v>0</v>
      </c>
      <c r="G60" s="134">
        <f t="shared" si="2"/>
        <v>1.3903355459860914E-2</v>
      </c>
      <c r="H60" s="110">
        <f t="shared" si="3"/>
        <v>1.3903355459860914E-2</v>
      </c>
      <c r="I60" s="136">
        <f t="shared" si="8"/>
        <v>1.0860504165391539E-5</v>
      </c>
      <c r="J60" s="136" t="str">
        <f t="shared" si="4"/>
        <v>blue</v>
      </c>
      <c r="K60" s="108" t="e">
        <f t="shared" si="5"/>
        <v>#N/A</v>
      </c>
      <c r="L60" s="108">
        <f t="shared" si="6"/>
        <v>1.0607827555959699E-2</v>
      </c>
      <c r="M60" s="108" t="e">
        <f t="shared" si="7"/>
        <v>#N/A</v>
      </c>
    </row>
    <row r="61" spans="2:13">
      <c r="B61" s="22">
        <v>2.2082191780821918</v>
      </c>
      <c r="C61" s="134">
        <v>9.1574056618131845E-3</v>
      </c>
      <c r="D61" s="144">
        <v>3</v>
      </c>
      <c r="E61" s="144">
        <f t="shared" si="0"/>
        <v>0</v>
      </c>
      <c r="F61" s="144">
        <f t="shared" si="1"/>
        <v>1</v>
      </c>
      <c r="G61" s="134">
        <f t="shared" si="2"/>
        <v>1.3912254923919082E-2</v>
      </c>
      <c r="H61" s="110">
        <f t="shared" si="3"/>
        <v>1.0278296474385924E-2</v>
      </c>
      <c r="I61" s="136">
        <f t="shared" si="8"/>
        <v>1.2563962137099759E-6</v>
      </c>
      <c r="J61" s="136" t="str">
        <f t="shared" si="4"/>
        <v>yellow</v>
      </c>
      <c r="K61" s="108">
        <f t="shared" si="5"/>
        <v>9.1574056618131845E-3</v>
      </c>
      <c r="L61" s="108" t="e">
        <f t="shared" si="6"/>
        <v>#N/A</v>
      </c>
      <c r="M61" s="108" t="e">
        <f t="shared" si="7"/>
        <v>#N/A</v>
      </c>
    </row>
    <row r="62" spans="2:13">
      <c r="B62" s="113">
        <v>2.21</v>
      </c>
      <c r="C62" s="134">
        <v>1.391E-2</v>
      </c>
      <c r="D62" s="144">
        <v>2</v>
      </c>
      <c r="E62" s="144">
        <f t="shared" si="0"/>
        <v>0</v>
      </c>
      <c r="F62" s="144">
        <f t="shared" si="1"/>
        <v>0</v>
      </c>
      <c r="G62" s="134">
        <f t="shared" si="2"/>
        <v>1.3918023265959603E-2</v>
      </c>
      <c r="H62" s="110">
        <f t="shared" si="3"/>
        <v>1.3918023265959603E-2</v>
      </c>
      <c r="I62" s="136">
        <f t="shared" si="8"/>
        <v>6.4372796658518839E-11</v>
      </c>
      <c r="J62" s="136" t="str">
        <f t="shared" si="4"/>
        <v>blue</v>
      </c>
      <c r="K62" s="108" t="e">
        <f t="shared" si="5"/>
        <v>#N/A</v>
      </c>
      <c r="L62" s="108">
        <f t="shared" si="6"/>
        <v>1.391E-2</v>
      </c>
      <c r="M62" s="108" t="e">
        <f t="shared" si="7"/>
        <v>#N/A</v>
      </c>
    </row>
    <row r="63" spans="2:13">
      <c r="B63" s="113">
        <v>2.2200000000000002</v>
      </c>
      <c r="C63" s="134">
        <v>1.2629999999999999E-2</v>
      </c>
      <c r="D63" s="144">
        <v>3</v>
      </c>
      <c r="E63" s="144">
        <f t="shared" si="0"/>
        <v>0</v>
      </c>
      <c r="F63" s="144">
        <f t="shared" si="1"/>
        <v>1</v>
      </c>
      <c r="G63" s="134">
        <f t="shared" si="2"/>
        <v>1.3950177306184872E-2</v>
      </c>
      <c r="H63" s="110">
        <f t="shared" si="3"/>
        <v>1.0316218856651713E-2</v>
      </c>
      <c r="I63" s="136">
        <f t="shared" si="8"/>
        <v>5.3535831793140992E-6</v>
      </c>
      <c r="J63" s="136" t="str">
        <f t="shared" si="4"/>
        <v>yellow</v>
      </c>
      <c r="K63" s="108">
        <f t="shared" si="5"/>
        <v>1.2629999999999999E-2</v>
      </c>
      <c r="L63" s="108" t="e">
        <f t="shared" si="6"/>
        <v>#N/A</v>
      </c>
      <c r="M63" s="108" t="e">
        <f t="shared" si="7"/>
        <v>#N/A</v>
      </c>
    </row>
    <row r="64" spans="2:13">
      <c r="B64" s="113">
        <v>2.2799999999999998</v>
      </c>
      <c r="C64" s="134">
        <v>1.4419999999999999E-2</v>
      </c>
      <c r="D64" s="144">
        <v>2</v>
      </c>
      <c r="E64" s="144">
        <f t="shared" si="0"/>
        <v>0</v>
      </c>
      <c r="F64" s="144">
        <f t="shared" si="1"/>
        <v>0</v>
      </c>
      <c r="G64" s="134">
        <f t="shared" si="2"/>
        <v>1.4134858423469558E-2</v>
      </c>
      <c r="H64" s="110">
        <f t="shared" si="3"/>
        <v>1.4134858423469558E-2</v>
      </c>
      <c r="I64" s="136">
        <f t="shared" si="8"/>
        <v>8.1305718666265128E-8</v>
      </c>
      <c r="J64" s="136" t="str">
        <f t="shared" si="4"/>
        <v>blue</v>
      </c>
      <c r="K64" s="108" t="e">
        <f t="shared" si="5"/>
        <v>#N/A</v>
      </c>
      <c r="L64" s="108">
        <f t="shared" si="6"/>
        <v>1.4419999999999999E-2</v>
      </c>
      <c r="M64" s="108" t="e">
        <f t="shared" si="7"/>
        <v>#N/A</v>
      </c>
    </row>
    <row r="65" spans="2:13">
      <c r="B65" s="123">
        <v>2.2821917808219179</v>
      </c>
      <c r="C65" s="134">
        <v>1.3543419536659282E-2</v>
      </c>
      <c r="D65" s="144">
        <v>1</v>
      </c>
      <c r="E65" s="144">
        <f t="shared" si="0"/>
        <v>1</v>
      </c>
      <c r="F65" s="144">
        <f t="shared" si="1"/>
        <v>0</v>
      </c>
      <c r="G65" s="134">
        <f t="shared" si="2"/>
        <v>1.4141344327715135E-2</v>
      </c>
      <c r="H65" s="110">
        <f t="shared" si="3"/>
        <v>1.4526095746748168E-2</v>
      </c>
      <c r="I65" s="136">
        <f t="shared" si="8"/>
        <v>9.6565253387465554E-7</v>
      </c>
      <c r="J65" s="136" t="str">
        <f t="shared" si="4"/>
        <v>white</v>
      </c>
      <c r="K65" s="108" t="e">
        <f t="shared" si="5"/>
        <v>#N/A</v>
      </c>
      <c r="L65" s="108" t="e">
        <f t="shared" si="6"/>
        <v>#N/A</v>
      </c>
      <c r="M65" s="108">
        <f t="shared" si="7"/>
        <v>1.3543419536659282E-2</v>
      </c>
    </row>
    <row r="66" spans="2:13">
      <c r="B66" s="113">
        <v>2.29</v>
      </c>
      <c r="C66" s="134">
        <v>1.3919999999999998E-2</v>
      </c>
      <c r="D66" s="144">
        <v>2</v>
      </c>
      <c r="E66" s="144">
        <f t="shared" si="0"/>
        <v>0</v>
      </c>
      <c r="F66" s="144">
        <f t="shared" si="1"/>
        <v>0</v>
      </c>
      <c r="G66" s="134">
        <f t="shared" si="2"/>
        <v>1.4164305040861304E-2</v>
      </c>
      <c r="H66" s="110">
        <f t="shared" si="3"/>
        <v>1.4164305040861304E-2</v>
      </c>
      <c r="I66" s="136">
        <f t="shared" si="8"/>
        <v>5.9684952990244334E-8</v>
      </c>
      <c r="J66" s="136" t="str">
        <f t="shared" si="4"/>
        <v>blue</v>
      </c>
      <c r="K66" s="108" t="e">
        <f t="shared" si="5"/>
        <v>#N/A</v>
      </c>
      <c r="L66" s="108">
        <f t="shared" si="6"/>
        <v>1.3919999999999998E-2</v>
      </c>
      <c r="M66" s="108" t="e">
        <f t="shared" si="7"/>
        <v>#N/A</v>
      </c>
    </row>
    <row r="67" spans="2:13">
      <c r="B67" s="82">
        <v>2.2904109589041095</v>
      </c>
      <c r="C67" s="134">
        <v>1.0628946437978156E-2</v>
      </c>
      <c r="D67" s="144">
        <v>2</v>
      </c>
      <c r="E67" s="144">
        <f t="shared" si="0"/>
        <v>0</v>
      </c>
      <c r="F67" s="144">
        <f t="shared" si="1"/>
        <v>0</v>
      </c>
      <c r="G67" s="134">
        <f t="shared" si="2"/>
        <v>1.4165507238204757E-2</v>
      </c>
      <c r="H67" s="110">
        <f t="shared" si="3"/>
        <v>1.4165507238204757E-2</v>
      </c>
      <c r="I67" s="136">
        <f t="shared" si="8"/>
        <v>1.2507262293699419E-5</v>
      </c>
      <c r="J67" s="136" t="str">
        <f t="shared" si="4"/>
        <v>blue</v>
      </c>
      <c r="K67" s="108" t="e">
        <f t="shared" si="5"/>
        <v>#N/A</v>
      </c>
      <c r="L67" s="108">
        <f t="shared" si="6"/>
        <v>1.0628946437978156E-2</v>
      </c>
      <c r="M67" s="108" t="e">
        <f t="shared" si="7"/>
        <v>#N/A</v>
      </c>
    </row>
    <row r="68" spans="2:13">
      <c r="B68" s="113">
        <v>2.36</v>
      </c>
      <c r="C68" s="134">
        <v>1.1739999999999999E-2</v>
      </c>
      <c r="D68" s="144">
        <v>3</v>
      </c>
      <c r="E68" s="144">
        <f t="shared" si="0"/>
        <v>0</v>
      </c>
      <c r="F68" s="144">
        <f t="shared" si="1"/>
        <v>1</v>
      </c>
      <c r="G68" s="134">
        <f t="shared" si="2"/>
        <v>1.4360307853615938E-2</v>
      </c>
      <c r="H68" s="110">
        <f t="shared" si="3"/>
        <v>1.0726349404082779E-2</v>
      </c>
      <c r="I68" s="136">
        <f t="shared" si="8"/>
        <v>1.0274875306033346E-6</v>
      </c>
      <c r="J68" s="136" t="str">
        <f t="shared" si="4"/>
        <v>yellow</v>
      </c>
      <c r="K68" s="108">
        <f t="shared" si="5"/>
        <v>1.1739999999999999E-2</v>
      </c>
      <c r="L68" s="108" t="e">
        <f t="shared" si="6"/>
        <v>#N/A</v>
      </c>
      <c r="M68" s="108" t="e">
        <f t="shared" si="7"/>
        <v>#N/A</v>
      </c>
    </row>
    <row r="69" spans="2:13">
      <c r="B69" s="113">
        <v>2.367</v>
      </c>
      <c r="C69" s="134">
        <v>1.4590000000000001E-2</v>
      </c>
      <c r="D69" s="144">
        <v>2</v>
      </c>
      <c r="E69" s="144">
        <f t="shared" si="0"/>
        <v>0</v>
      </c>
      <c r="F69" s="144">
        <f t="shared" si="1"/>
        <v>0</v>
      </c>
      <c r="G69" s="134">
        <f t="shared" si="2"/>
        <v>1.4378965265589743E-2</v>
      </c>
      <c r="H69" s="110">
        <f t="shared" si="3"/>
        <v>1.4378965265589743E-2</v>
      </c>
      <c r="I69" s="136">
        <f t="shared" si="8"/>
        <v>4.4535659127607766E-8</v>
      </c>
      <c r="J69" s="136" t="str">
        <f t="shared" si="4"/>
        <v>blue</v>
      </c>
      <c r="K69" s="108" t="e">
        <f t="shared" si="5"/>
        <v>#N/A</v>
      </c>
      <c r="L69" s="108">
        <f t="shared" si="6"/>
        <v>1.4590000000000001E-2</v>
      </c>
      <c r="M69" s="108" t="e">
        <f t="shared" si="7"/>
        <v>#N/A</v>
      </c>
    </row>
    <row r="70" spans="2:13">
      <c r="B70" s="88">
        <v>2.3671232876712329</v>
      </c>
      <c r="C70" s="134">
        <v>1.4498846435438497E-2</v>
      </c>
      <c r="D70" s="144">
        <v>1</v>
      </c>
      <c r="E70" s="144">
        <f t="shared" si="0"/>
        <v>1</v>
      </c>
      <c r="F70" s="144">
        <f t="shared" si="1"/>
        <v>0</v>
      </c>
      <c r="G70" s="134">
        <f t="shared" si="2"/>
        <v>1.4379292378011953E-2</v>
      </c>
      <c r="H70" s="110">
        <f t="shared" si="3"/>
        <v>1.4764043797044987E-2</v>
      </c>
      <c r="I70" s="136">
        <f t="shared" si="8"/>
        <v>7.0329640603043174E-8</v>
      </c>
      <c r="J70" s="136" t="str">
        <f t="shared" si="4"/>
        <v>white</v>
      </c>
      <c r="K70" s="108" t="e">
        <f t="shared" si="5"/>
        <v>#N/A</v>
      </c>
      <c r="L70" s="108" t="e">
        <f t="shared" si="6"/>
        <v>#N/A</v>
      </c>
      <c r="M70" s="108">
        <f t="shared" si="7"/>
        <v>1.4498846435438497E-2</v>
      </c>
    </row>
    <row r="71" spans="2:13">
      <c r="B71" s="113">
        <v>2.38</v>
      </c>
      <c r="C71" s="134">
        <v>1.026E-2</v>
      </c>
      <c r="D71" s="144">
        <v>3</v>
      </c>
      <c r="E71" s="144">
        <f t="shared" si="0"/>
        <v>0</v>
      </c>
      <c r="F71" s="144">
        <f t="shared" si="1"/>
        <v>1</v>
      </c>
      <c r="G71" s="134">
        <f t="shared" si="2"/>
        <v>1.4413175298921367E-2</v>
      </c>
      <c r="H71" s="110">
        <f t="shared" si="3"/>
        <v>1.0779216849388209E-2</v>
      </c>
      <c r="I71" s="136">
        <f t="shared" si="8"/>
        <v>2.695861366886176E-7</v>
      </c>
      <c r="J71" s="136" t="str">
        <f t="shared" si="4"/>
        <v>yellow</v>
      </c>
      <c r="K71" s="108">
        <f t="shared" si="5"/>
        <v>1.026E-2</v>
      </c>
      <c r="L71" s="108" t="e">
        <f t="shared" si="6"/>
        <v>#N/A</v>
      </c>
      <c r="M71" s="108" t="e">
        <f t="shared" si="7"/>
        <v>#N/A</v>
      </c>
    </row>
    <row r="72" spans="2:13">
      <c r="B72" s="113">
        <v>2.4500000000000002</v>
      </c>
      <c r="C72" s="134">
        <v>1.172E-2</v>
      </c>
      <c r="D72" s="144">
        <v>3</v>
      </c>
      <c r="E72" s="144">
        <f t="shared" si="0"/>
        <v>0</v>
      </c>
      <c r="F72" s="144">
        <f t="shared" si="1"/>
        <v>1</v>
      </c>
      <c r="G72" s="134">
        <f t="shared" si="2"/>
        <v>1.4587894341752623E-2</v>
      </c>
      <c r="H72" s="110">
        <f t="shared" si="3"/>
        <v>1.0953935892219465E-2</v>
      </c>
      <c r="I72" s="136">
        <f t="shared" si="8"/>
        <v>5.8685421722958689E-7</v>
      </c>
      <c r="J72" s="136" t="str">
        <f t="shared" si="4"/>
        <v>yellow</v>
      </c>
      <c r="K72" s="108">
        <f t="shared" si="5"/>
        <v>1.172E-2</v>
      </c>
      <c r="L72" s="108" t="e">
        <f t="shared" si="6"/>
        <v>#N/A</v>
      </c>
      <c r="M72" s="108" t="e">
        <f t="shared" si="7"/>
        <v>#N/A</v>
      </c>
    </row>
    <row r="73" spans="2:13">
      <c r="B73" s="81">
        <v>2.4575342465753423</v>
      </c>
      <c r="C73" s="134">
        <v>1.2746192444505873E-2</v>
      </c>
      <c r="D73" s="144">
        <v>2</v>
      </c>
      <c r="E73" s="144">
        <f t="shared" si="0"/>
        <v>0</v>
      </c>
      <c r="F73" s="144">
        <f t="shared" si="1"/>
        <v>0</v>
      </c>
      <c r="G73" s="134">
        <f t="shared" si="2"/>
        <v>1.460577841286391E-2</v>
      </c>
      <c r="H73" s="110">
        <f t="shared" si="3"/>
        <v>1.460577841286391E-2</v>
      </c>
      <c r="I73" s="136">
        <f t="shared" si="8"/>
        <v>3.4580599737140966E-6</v>
      </c>
      <c r="J73" s="136" t="str">
        <f t="shared" si="4"/>
        <v>blue</v>
      </c>
      <c r="K73" s="108" t="e">
        <f t="shared" si="5"/>
        <v>#N/A</v>
      </c>
      <c r="L73" s="108">
        <f t="shared" si="6"/>
        <v>1.2746192444505873E-2</v>
      </c>
      <c r="M73" s="108" t="e">
        <f t="shared" si="7"/>
        <v>#N/A</v>
      </c>
    </row>
    <row r="74" spans="2:13">
      <c r="B74" s="113">
        <v>2.46</v>
      </c>
      <c r="C74" s="134">
        <v>1.584E-2</v>
      </c>
      <c r="D74" s="144">
        <v>2</v>
      </c>
      <c r="E74" s="144">
        <f t="shared" si="0"/>
        <v>0</v>
      </c>
      <c r="F74" s="144">
        <f t="shared" si="1"/>
        <v>0</v>
      </c>
      <c r="G74" s="134">
        <f t="shared" si="2"/>
        <v>1.4611593688255417E-2</v>
      </c>
      <c r="H74" s="110">
        <f t="shared" si="3"/>
        <v>1.4611593688255417E-2</v>
      </c>
      <c r="I74" s="136">
        <f t="shared" si="8"/>
        <v>1.5089820667339293E-6</v>
      </c>
      <c r="J74" s="136" t="str">
        <f t="shared" si="4"/>
        <v>blue</v>
      </c>
      <c r="K74" s="108" t="e">
        <f t="shared" si="5"/>
        <v>#N/A</v>
      </c>
      <c r="L74" s="108">
        <f t="shared" si="6"/>
        <v>1.584E-2</v>
      </c>
      <c r="M74" s="108" t="e">
        <f t="shared" si="7"/>
        <v>#N/A</v>
      </c>
    </row>
    <row r="75" spans="2:13">
      <c r="B75" s="113">
        <v>2.46</v>
      </c>
      <c r="C75" s="134">
        <v>1.023E-2</v>
      </c>
      <c r="D75" s="144">
        <v>3</v>
      </c>
      <c r="E75" s="144">
        <f t="shared" si="0"/>
        <v>0</v>
      </c>
      <c r="F75" s="144">
        <f t="shared" si="1"/>
        <v>1</v>
      </c>
      <c r="G75" s="134">
        <f t="shared" si="2"/>
        <v>1.4611593688255417E-2</v>
      </c>
      <c r="H75" s="110">
        <f t="shared" si="3"/>
        <v>1.0977635238722258E-2</v>
      </c>
      <c r="I75" s="136">
        <f t="shared" si="8"/>
        <v>5.5895845017928915E-7</v>
      </c>
      <c r="J75" s="136" t="str">
        <f t="shared" si="4"/>
        <v>yellow</v>
      </c>
      <c r="K75" s="108">
        <f t="shared" si="5"/>
        <v>1.023E-2</v>
      </c>
      <c r="L75" s="108" t="e">
        <f t="shared" si="6"/>
        <v>#N/A</v>
      </c>
      <c r="M75" s="108" t="e">
        <f t="shared" si="7"/>
        <v>#N/A</v>
      </c>
    </row>
    <row r="76" spans="2:13">
      <c r="B76" s="113">
        <v>2.5299999999999998</v>
      </c>
      <c r="C76" s="134">
        <v>1.5780000000000002E-2</v>
      </c>
      <c r="D76" s="144">
        <v>2</v>
      </c>
      <c r="E76" s="144">
        <f t="shared" si="0"/>
        <v>0</v>
      </c>
      <c r="F76" s="144">
        <f t="shared" si="1"/>
        <v>0</v>
      </c>
      <c r="G76" s="134">
        <f t="shared" si="2"/>
        <v>1.4769166104981357E-2</v>
      </c>
      <c r="H76" s="110">
        <f t="shared" si="3"/>
        <v>1.4769166104981357E-2</v>
      </c>
      <c r="I76" s="136">
        <f t="shared" si="8"/>
        <v>1.0217851633185655E-6</v>
      </c>
      <c r="J76" s="136" t="str">
        <f t="shared" si="4"/>
        <v>blue</v>
      </c>
      <c r="K76" s="108" t="e">
        <f t="shared" si="5"/>
        <v>#N/A</v>
      </c>
      <c r="L76" s="108">
        <f t="shared" si="6"/>
        <v>1.5780000000000002E-2</v>
      </c>
      <c r="M76" s="108" t="e">
        <f t="shared" si="7"/>
        <v>#N/A</v>
      </c>
    </row>
    <row r="77" spans="2:13">
      <c r="B77" s="89">
        <v>2.5342465753424657</v>
      </c>
      <c r="C77" s="134">
        <v>1.4933031118524502E-2</v>
      </c>
      <c r="D77" s="144">
        <v>1</v>
      </c>
      <c r="E77" s="144">
        <f t="shared" si="0"/>
        <v>1</v>
      </c>
      <c r="F77" s="144">
        <f t="shared" si="1"/>
        <v>0</v>
      </c>
      <c r="G77" s="134">
        <f t="shared" si="2"/>
        <v>1.4778271960966382E-2</v>
      </c>
      <c r="H77" s="110">
        <f t="shared" si="3"/>
        <v>1.5163023379999415E-2</v>
      </c>
      <c r="I77" s="136">
        <f t="shared" si="8"/>
        <v>5.2896440338344724E-8</v>
      </c>
      <c r="J77" s="136" t="str">
        <f t="shared" si="4"/>
        <v>white</v>
      </c>
      <c r="K77" s="108" t="e">
        <f t="shared" si="5"/>
        <v>#N/A</v>
      </c>
      <c r="L77" s="108" t="e">
        <f t="shared" si="6"/>
        <v>#N/A</v>
      </c>
      <c r="M77" s="108">
        <f t="shared" si="7"/>
        <v>1.4933031118524502E-2</v>
      </c>
    </row>
    <row r="78" spans="2:13">
      <c r="B78" s="113">
        <v>2.54</v>
      </c>
      <c r="C78" s="134">
        <v>1.3220000000000001E-2</v>
      </c>
      <c r="D78" s="144">
        <v>2</v>
      </c>
      <c r="E78" s="144">
        <f t="shared" si="0"/>
        <v>0</v>
      </c>
      <c r="F78" s="144">
        <f t="shared" si="1"/>
        <v>0</v>
      </c>
      <c r="G78" s="134">
        <f t="shared" si="2"/>
        <v>1.4790528794652046E-2</v>
      </c>
      <c r="H78" s="110">
        <f t="shared" si="3"/>
        <v>1.4790528794652046E-2</v>
      </c>
      <c r="I78" s="136">
        <f t="shared" si="8"/>
        <v>2.4665606948312067E-6</v>
      </c>
      <c r="J78" s="136" t="str">
        <f t="shared" si="4"/>
        <v>blue</v>
      </c>
      <c r="K78" s="108" t="e">
        <f t="shared" si="5"/>
        <v>#N/A</v>
      </c>
      <c r="L78" s="108">
        <f t="shared" si="6"/>
        <v>1.3220000000000001E-2</v>
      </c>
      <c r="M78" s="108" t="e">
        <f t="shared" si="7"/>
        <v>#N/A</v>
      </c>
    </row>
    <row r="79" spans="2:13">
      <c r="B79" s="113">
        <v>2.5499999999999998</v>
      </c>
      <c r="C79" s="134">
        <v>1.5629999999999998E-2</v>
      </c>
      <c r="D79" s="144">
        <v>2</v>
      </c>
      <c r="E79" s="144">
        <f t="shared" si="0"/>
        <v>0</v>
      </c>
      <c r="F79" s="144">
        <f t="shared" si="1"/>
        <v>0</v>
      </c>
      <c r="G79" s="134">
        <f t="shared" si="2"/>
        <v>1.4811614668710648E-2</v>
      </c>
      <c r="H79" s="110">
        <f t="shared" si="3"/>
        <v>1.4811614668710648E-2</v>
      </c>
      <c r="I79" s="136">
        <f t="shared" si="8"/>
        <v>6.6975455046957867E-7</v>
      </c>
      <c r="J79" s="136" t="str">
        <f t="shared" si="4"/>
        <v>blue</v>
      </c>
      <c r="K79" s="108" t="e">
        <f t="shared" si="5"/>
        <v>#N/A</v>
      </c>
      <c r="L79" s="108">
        <f t="shared" si="6"/>
        <v>1.5629999999999998E-2</v>
      </c>
      <c r="M79" s="108" t="e">
        <f t="shared" si="7"/>
        <v>#N/A</v>
      </c>
    </row>
    <row r="80" spans="2:13">
      <c r="B80" s="113">
        <v>2.61</v>
      </c>
      <c r="C80" s="134">
        <v>1.1970000000000001E-2</v>
      </c>
      <c r="D80" s="144">
        <v>3</v>
      </c>
      <c r="E80" s="144">
        <f t="shared" si="0"/>
        <v>0</v>
      </c>
      <c r="F80" s="144">
        <f t="shared" si="1"/>
        <v>1</v>
      </c>
      <c r="G80" s="134">
        <f t="shared" si="2"/>
        <v>1.493249885473813E-2</v>
      </c>
      <c r="H80" s="110">
        <f t="shared" si="3"/>
        <v>1.1298540405204971E-2</v>
      </c>
      <c r="I80" s="136">
        <f t="shared" si="8"/>
        <v>4.5085798744230611E-7</v>
      </c>
      <c r="J80" s="136" t="str">
        <f t="shared" si="4"/>
        <v>yellow</v>
      </c>
      <c r="K80" s="108">
        <f t="shared" si="5"/>
        <v>1.1970000000000001E-2</v>
      </c>
      <c r="L80" s="108" t="e">
        <f t="shared" si="6"/>
        <v>#N/A</v>
      </c>
      <c r="M80" s="108" t="e">
        <f t="shared" si="7"/>
        <v>#N/A</v>
      </c>
    </row>
    <row r="81" spans="2:13">
      <c r="B81" s="78">
        <v>2.6164383561643834</v>
      </c>
      <c r="C81" s="134">
        <v>1.5590426488113575E-2</v>
      </c>
      <c r="D81" s="144">
        <v>1</v>
      </c>
      <c r="E81" s="144">
        <f t="shared" si="0"/>
        <v>1</v>
      </c>
      <c r="F81" s="144">
        <f t="shared" si="1"/>
        <v>0</v>
      </c>
      <c r="G81" s="134">
        <f t="shared" si="2"/>
        <v>1.4944914306291687E-2</v>
      </c>
      <c r="H81" s="110">
        <f t="shared" si="3"/>
        <v>1.532966572532472E-2</v>
      </c>
      <c r="I81" s="136">
        <f t="shared" si="8"/>
        <v>6.7996175410225582E-8</v>
      </c>
      <c r="J81" s="136" t="str">
        <f t="shared" si="4"/>
        <v>white</v>
      </c>
      <c r="K81" s="108" t="e">
        <f t="shared" si="5"/>
        <v>#N/A</v>
      </c>
      <c r="L81" s="108" t="e">
        <f t="shared" si="6"/>
        <v>#N/A</v>
      </c>
      <c r="M81" s="108">
        <f t="shared" si="7"/>
        <v>1.5590426488113575E-2</v>
      </c>
    </row>
    <row r="82" spans="2:13">
      <c r="B82" s="113">
        <v>2.62</v>
      </c>
      <c r="C82" s="134">
        <v>1.559E-2</v>
      </c>
      <c r="D82" s="144">
        <v>2</v>
      </c>
      <c r="E82" s="144">
        <f t="shared" si="0"/>
        <v>0</v>
      </c>
      <c r="F82" s="144">
        <f t="shared" si="1"/>
        <v>0</v>
      </c>
      <c r="G82" s="134">
        <f t="shared" si="2"/>
        <v>1.4951737422055786E-2</v>
      </c>
      <c r="H82" s="110">
        <f t="shared" si="3"/>
        <v>1.4951737422055786E-2</v>
      </c>
      <c r="I82" s="136">
        <f t="shared" si="8"/>
        <v>4.073791184039937E-7</v>
      </c>
      <c r="J82" s="136" t="str">
        <f t="shared" si="4"/>
        <v>blue</v>
      </c>
      <c r="K82" s="108" t="e">
        <f t="shared" si="5"/>
        <v>#N/A</v>
      </c>
      <c r="L82" s="108">
        <f t="shared" si="6"/>
        <v>1.559E-2</v>
      </c>
      <c r="M82" s="108" t="e">
        <f t="shared" si="7"/>
        <v>#N/A</v>
      </c>
    </row>
    <row r="83" spans="2:13">
      <c r="B83" s="113">
        <v>2.63</v>
      </c>
      <c r="C83" s="134">
        <v>1.269E-2</v>
      </c>
      <c r="D83" s="144">
        <v>3</v>
      </c>
      <c r="E83" s="144">
        <f t="shared" si="0"/>
        <v>0</v>
      </c>
      <c r="F83" s="144">
        <f t="shared" si="1"/>
        <v>1</v>
      </c>
      <c r="G83" s="134">
        <f t="shared" si="2"/>
        <v>1.4970724645880637E-2</v>
      </c>
      <c r="H83" s="110">
        <f t="shared" si="3"/>
        <v>1.1336766196347478E-2</v>
      </c>
      <c r="I83" s="136">
        <f t="shared" si="8"/>
        <v>1.831241727347872E-6</v>
      </c>
      <c r="J83" s="136" t="str">
        <f t="shared" si="4"/>
        <v>yellow</v>
      </c>
      <c r="K83" s="108">
        <f t="shared" si="5"/>
        <v>1.269E-2</v>
      </c>
      <c r="L83" s="108" t="e">
        <f t="shared" si="6"/>
        <v>#N/A</v>
      </c>
      <c r="M83" s="108" t="e">
        <f t="shared" si="7"/>
        <v>#N/A</v>
      </c>
    </row>
    <row r="84" spans="2:13">
      <c r="B84" s="113">
        <v>2.7</v>
      </c>
      <c r="C84" s="134">
        <v>1.5509999999999999E-2</v>
      </c>
      <c r="D84" s="144">
        <v>2</v>
      </c>
      <c r="E84" s="144">
        <f t="shared" si="0"/>
        <v>0</v>
      </c>
      <c r="F84" s="144">
        <f t="shared" si="1"/>
        <v>0</v>
      </c>
      <c r="G84" s="134">
        <f t="shared" si="2"/>
        <v>1.5096850446165244E-2</v>
      </c>
      <c r="H84" s="110">
        <f t="shared" si="3"/>
        <v>1.5096850446165244E-2</v>
      </c>
      <c r="I84" s="136">
        <f t="shared" si="8"/>
        <v>1.7069255383385764E-7</v>
      </c>
      <c r="J84" s="136" t="str">
        <f t="shared" si="4"/>
        <v>blue</v>
      </c>
      <c r="K84" s="108" t="e">
        <f t="shared" si="5"/>
        <v>#N/A</v>
      </c>
      <c r="L84" s="108">
        <f t="shared" si="6"/>
        <v>1.5509999999999999E-2</v>
      </c>
      <c r="M84" s="108" t="e">
        <f t="shared" si="7"/>
        <v>#N/A</v>
      </c>
    </row>
    <row r="85" spans="2:13">
      <c r="B85" s="113">
        <v>2.71</v>
      </c>
      <c r="C85" s="134">
        <v>1.435E-2</v>
      </c>
      <c r="D85" s="144">
        <v>2</v>
      </c>
      <c r="E85" s="144">
        <f t="shared" si="0"/>
        <v>0</v>
      </c>
      <c r="F85" s="144">
        <f t="shared" si="1"/>
        <v>0</v>
      </c>
      <c r="G85" s="134">
        <f t="shared" si="2"/>
        <v>1.5113934450249234E-2</v>
      </c>
      <c r="H85" s="110">
        <f t="shared" si="3"/>
        <v>1.5113934450249234E-2</v>
      </c>
      <c r="I85" s="136">
        <f t="shared" si="8"/>
        <v>5.835958442776002E-7</v>
      </c>
      <c r="J85" s="136" t="str">
        <f t="shared" si="4"/>
        <v>blue</v>
      </c>
      <c r="K85" s="108" t="e">
        <f t="shared" si="5"/>
        <v>#N/A</v>
      </c>
      <c r="L85" s="108">
        <f t="shared" si="6"/>
        <v>1.435E-2</v>
      </c>
      <c r="M85" s="108" t="e">
        <f t="shared" si="7"/>
        <v>#N/A</v>
      </c>
    </row>
    <row r="86" spans="2:13">
      <c r="B86" s="113">
        <v>2.71</v>
      </c>
      <c r="C86" s="134">
        <v>1.2829999999999999E-2</v>
      </c>
      <c r="D86" s="144">
        <v>3</v>
      </c>
      <c r="E86" s="144">
        <f t="shared" si="0"/>
        <v>0</v>
      </c>
      <c r="F86" s="144">
        <f t="shared" si="1"/>
        <v>1</v>
      </c>
      <c r="G86" s="134">
        <f t="shared" si="2"/>
        <v>1.5113934450249234E-2</v>
      </c>
      <c r="H86" s="110">
        <f t="shared" si="3"/>
        <v>1.1479976000716076E-2</v>
      </c>
      <c r="I86" s="136">
        <f t="shared" si="8"/>
        <v>1.8225647986425591E-6</v>
      </c>
      <c r="J86" s="136" t="str">
        <f t="shared" si="4"/>
        <v>yellow</v>
      </c>
      <c r="K86" s="108">
        <f t="shared" si="5"/>
        <v>1.2829999999999999E-2</v>
      </c>
      <c r="L86" s="108" t="e">
        <f t="shared" si="6"/>
        <v>#N/A</v>
      </c>
      <c r="M86" s="108" t="e">
        <f t="shared" si="7"/>
        <v>#N/A</v>
      </c>
    </row>
    <row r="87" spans="2:13">
      <c r="B87" s="113">
        <v>2.78</v>
      </c>
      <c r="C87" s="134">
        <v>1.5480000000000001E-2</v>
      </c>
      <c r="D87" s="144">
        <v>2</v>
      </c>
      <c r="E87" s="144">
        <f t="shared" si="0"/>
        <v>0</v>
      </c>
      <c r="F87" s="144">
        <f t="shared" si="1"/>
        <v>0</v>
      </c>
      <c r="G87" s="134">
        <f t="shared" si="2"/>
        <v>1.522738122319927E-2</v>
      </c>
      <c r="H87" s="110">
        <f t="shared" si="3"/>
        <v>1.522738122319927E-2</v>
      </c>
      <c r="I87" s="136">
        <f t="shared" si="8"/>
        <v>6.3816246392297539E-8</v>
      </c>
      <c r="J87" s="136" t="str">
        <f t="shared" si="4"/>
        <v>blue</v>
      </c>
      <c r="K87" s="108" t="e">
        <f t="shared" si="5"/>
        <v>#N/A</v>
      </c>
      <c r="L87" s="108">
        <f t="shared" si="6"/>
        <v>1.5480000000000001E-2</v>
      </c>
      <c r="M87" s="108" t="e">
        <f t="shared" si="7"/>
        <v>#N/A</v>
      </c>
    </row>
    <row r="88" spans="2:13">
      <c r="B88" s="113">
        <v>2.79</v>
      </c>
      <c r="C88" s="134">
        <v>1.4199999999999999E-2</v>
      </c>
      <c r="D88" s="144">
        <v>2</v>
      </c>
      <c r="E88" s="144">
        <f t="shared" si="0"/>
        <v>0</v>
      </c>
      <c r="F88" s="144">
        <f t="shared" si="1"/>
        <v>0</v>
      </c>
      <c r="G88" s="134">
        <f t="shared" si="2"/>
        <v>1.524274330966658E-2</v>
      </c>
      <c r="H88" s="110">
        <f t="shared" si="3"/>
        <v>1.524274330966658E-2</v>
      </c>
      <c r="I88" s="136">
        <f t="shared" si="8"/>
        <v>1.0873136098544153E-6</v>
      </c>
      <c r="J88" s="136" t="str">
        <f t="shared" si="4"/>
        <v>blue</v>
      </c>
      <c r="K88" s="108" t="e">
        <f t="shared" si="5"/>
        <v>#N/A</v>
      </c>
      <c r="L88" s="108">
        <f t="shared" si="6"/>
        <v>1.4199999999999999E-2</v>
      </c>
      <c r="M88" s="108" t="e">
        <f t="shared" si="7"/>
        <v>#N/A</v>
      </c>
    </row>
    <row r="89" spans="2:13">
      <c r="B89" s="113">
        <v>2.79</v>
      </c>
      <c r="C89" s="134">
        <v>1.7100000000000001E-2</v>
      </c>
      <c r="D89" s="144">
        <v>1</v>
      </c>
      <c r="E89" s="144">
        <f t="shared" si="0"/>
        <v>1</v>
      </c>
      <c r="F89" s="144">
        <f t="shared" si="1"/>
        <v>0</v>
      </c>
      <c r="G89" s="134">
        <f t="shared" si="2"/>
        <v>1.524274330966658E-2</v>
      </c>
      <c r="H89" s="110">
        <f t="shared" si="3"/>
        <v>1.5627494728699613E-2</v>
      </c>
      <c r="I89" s="136">
        <f t="shared" si="8"/>
        <v>2.1682717740074276E-6</v>
      </c>
      <c r="J89" s="136" t="str">
        <f t="shared" si="4"/>
        <v>white</v>
      </c>
      <c r="K89" s="108" t="e">
        <f t="shared" si="5"/>
        <v>#N/A</v>
      </c>
      <c r="L89" s="108" t="e">
        <f t="shared" si="6"/>
        <v>#N/A</v>
      </c>
      <c r="M89" s="108">
        <f t="shared" si="7"/>
        <v>1.7100000000000001E-2</v>
      </c>
    </row>
    <row r="90" spans="2:13">
      <c r="B90" s="116">
        <v>2.7945205479452055</v>
      </c>
      <c r="C90" s="134">
        <v>8.1360055946226983E-3</v>
      </c>
      <c r="D90" s="144">
        <v>3</v>
      </c>
      <c r="E90" s="144">
        <f t="shared" si="0"/>
        <v>0</v>
      </c>
      <c r="F90" s="144">
        <f t="shared" si="1"/>
        <v>1</v>
      </c>
      <c r="G90" s="134">
        <f t="shared" si="2"/>
        <v>1.5249620979960046E-2</v>
      </c>
      <c r="H90" s="110">
        <f t="shared" si="3"/>
        <v>1.1615662530426887E-2</v>
      </c>
      <c r="I90" s="136">
        <f t="shared" si="8"/>
        <v>1.2108012390890195E-5</v>
      </c>
      <c r="J90" s="136" t="str">
        <f t="shared" si="4"/>
        <v>yellow</v>
      </c>
      <c r="K90" s="108">
        <f t="shared" si="5"/>
        <v>8.1360055946226983E-3</v>
      </c>
      <c r="L90" s="108" t="e">
        <f t="shared" si="6"/>
        <v>#N/A</v>
      </c>
      <c r="M90" s="108" t="e">
        <f t="shared" si="7"/>
        <v>#N/A</v>
      </c>
    </row>
    <row r="91" spans="2:13">
      <c r="B91" s="113">
        <v>2.8679999999999999</v>
      </c>
      <c r="C91" s="134">
        <v>1.7170000000000001E-2</v>
      </c>
      <c r="D91" s="144">
        <v>1</v>
      </c>
      <c r="E91" s="144">
        <f t="shared" si="0"/>
        <v>1</v>
      </c>
      <c r="F91" s="144">
        <f t="shared" si="1"/>
        <v>0</v>
      </c>
      <c r="G91" s="134">
        <f t="shared" si="2"/>
        <v>1.5355794792309184E-2</v>
      </c>
      <c r="H91" s="110">
        <f t="shared" si="3"/>
        <v>1.5740546211342219E-2</v>
      </c>
      <c r="I91" s="136">
        <f t="shared" si="8"/>
        <v>2.0433381339080872E-6</v>
      </c>
      <c r="J91" s="136" t="str">
        <f t="shared" si="4"/>
        <v>white</v>
      </c>
      <c r="K91" s="108" t="e">
        <f t="shared" si="5"/>
        <v>#N/A</v>
      </c>
      <c r="L91" s="108" t="e">
        <f t="shared" si="6"/>
        <v>#N/A</v>
      </c>
      <c r="M91" s="108">
        <f t="shared" si="7"/>
        <v>1.7170000000000001E-2</v>
      </c>
    </row>
    <row r="92" spans="2:13">
      <c r="B92" s="113">
        <v>2.87</v>
      </c>
      <c r="C92" s="134">
        <v>1.2529999999999999E-2</v>
      </c>
      <c r="D92" s="144">
        <v>3</v>
      </c>
      <c r="E92" s="144">
        <f t="shared" si="0"/>
        <v>0</v>
      </c>
      <c r="F92" s="144">
        <f t="shared" si="1"/>
        <v>1</v>
      </c>
      <c r="G92" s="134">
        <f t="shared" si="2"/>
        <v>1.535854173059285E-2</v>
      </c>
      <c r="H92" s="110">
        <f t="shared" si="3"/>
        <v>1.1724583281059691E-2</v>
      </c>
      <c r="I92" s="136">
        <f t="shared" si="8"/>
        <v>6.4869609114857121E-7</v>
      </c>
      <c r="J92" s="136" t="str">
        <f t="shared" si="4"/>
        <v>yellow</v>
      </c>
      <c r="K92" s="108">
        <f t="shared" si="5"/>
        <v>1.2529999999999999E-2</v>
      </c>
      <c r="L92" s="108" t="e">
        <f t="shared" si="6"/>
        <v>#N/A</v>
      </c>
      <c r="M92" s="108" t="e">
        <f t="shared" si="7"/>
        <v>#N/A</v>
      </c>
    </row>
    <row r="93" spans="2:13">
      <c r="B93" s="91">
        <v>2.8794520547945206</v>
      </c>
      <c r="C93" s="134">
        <v>8.1258142181641121E-3</v>
      </c>
      <c r="D93" s="144">
        <v>3</v>
      </c>
      <c r="E93" s="144">
        <f t="shared" si="0"/>
        <v>0</v>
      </c>
      <c r="F93" s="144">
        <f t="shared" si="1"/>
        <v>1</v>
      </c>
      <c r="G93" s="134">
        <f t="shared" si="2"/>
        <v>1.5371425105836372E-2</v>
      </c>
      <c r="H93" s="110">
        <f t="shared" si="3"/>
        <v>1.1737466656303213E-2</v>
      </c>
      <c r="I93" s="136">
        <f t="shared" si="8"/>
        <v>1.3044033333916115E-5</v>
      </c>
      <c r="J93" s="136" t="str">
        <f t="shared" si="4"/>
        <v>yellow</v>
      </c>
      <c r="K93" s="108">
        <f t="shared" si="5"/>
        <v>8.1258142181641121E-3</v>
      </c>
      <c r="L93" s="108" t="e">
        <f t="shared" si="6"/>
        <v>#N/A</v>
      </c>
      <c r="M93" s="108" t="e">
        <f t="shared" si="7"/>
        <v>#N/A</v>
      </c>
    </row>
    <row r="94" spans="2:13">
      <c r="B94" s="113">
        <v>2.96</v>
      </c>
      <c r="C94" s="134">
        <v>1.512E-2</v>
      </c>
      <c r="D94" s="144">
        <v>2</v>
      </c>
      <c r="E94" s="144">
        <f t="shared" si="0"/>
        <v>0</v>
      </c>
      <c r="F94" s="144">
        <f t="shared" si="1"/>
        <v>0</v>
      </c>
      <c r="G94" s="134">
        <f t="shared" si="2"/>
        <v>1.5474864747379843E-2</v>
      </c>
      <c r="H94" s="110">
        <f t="shared" si="3"/>
        <v>1.5474864747379843E-2</v>
      </c>
      <c r="I94" s="136">
        <f t="shared" si="8"/>
        <v>1.2592898893296026E-7</v>
      </c>
      <c r="J94" s="136" t="str">
        <f t="shared" si="4"/>
        <v>blue</v>
      </c>
      <c r="K94" s="108" t="e">
        <f t="shared" si="5"/>
        <v>#N/A</v>
      </c>
      <c r="L94" s="108">
        <f t="shared" si="6"/>
        <v>1.512E-2</v>
      </c>
      <c r="M94" s="108" t="e">
        <f t="shared" si="7"/>
        <v>#N/A</v>
      </c>
    </row>
    <row r="95" spans="2:13">
      <c r="B95" s="113">
        <v>3.04</v>
      </c>
      <c r="C95" s="134">
        <v>1.498E-2</v>
      </c>
      <c r="D95" s="144">
        <v>2</v>
      </c>
      <c r="E95" s="144">
        <f t="shared" ref="E95:E130" si="9">IF(D95=1,1,0)</f>
        <v>0</v>
      </c>
      <c r="F95" s="144">
        <f t="shared" ref="F95:F130" si="10">IF(D95=3,1,0)</f>
        <v>0</v>
      </c>
      <c r="G95" s="134">
        <f t="shared" ref="G95:G158" si="11">(Beta1)+
(Beta2*((1-EXP(-B95/Lambda1))/(B95/Lambda1)))+
(Beta3*((((1-EXP(-B95/Lambda1))/(B95/Lambda1)))-
(EXP(-B95/Lambda1))))+
(Beta4*((((1-EXP(-B95/Lambda2))/(B95/Lambda2)))-
(EXP(-B95/Lambda2))))</f>
        <v>1.5567178590754517E-2</v>
      </c>
      <c r="H95" s="110">
        <f t="shared" ref="H95:H158" si="12">(Beta1)+
(Beta2*((1-EXP(-B95/Lambda1))/(B95/Lambda1)))+
(Beta3*((((1-EXP(-B95/Lambda1))/(B95/Lambda1)))-
(EXP(-B95/Lambda1))))+
(Beta4*((((1-EXP(-B95/Lambda2))/(B95/Lambda2)))-
(EXP(-B95/Lambda2))))+(E95*Beta5)+(F95*Beta6)</f>
        <v>1.5567178590754517E-2</v>
      </c>
      <c r="I95" s="136">
        <f t="shared" si="8"/>
        <v>3.4477869744046076E-7</v>
      </c>
      <c r="J95" s="136" t="str">
        <f t="shared" ref="J95:J130" si="13">IF(D95=3,"yellow",IF(D95=2,"blue",IF(D95=1,"white")))</f>
        <v>blue</v>
      </c>
      <c r="K95" s="108" t="e">
        <f t="shared" ref="K95:K130" si="14">IF($J95="yellow",C95, NA())</f>
        <v>#N/A</v>
      </c>
      <c r="L95" s="108">
        <f t="shared" ref="L95:L130" si="15">IF($J95="blue",C95, NA())</f>
        <v>1.498E-2</v>
      </c>
      <c r="M95" s="108" t="e">
        <f t="shared" ref="M95:M130" si="16">IF($J95="white",C95, NA())</f>
        <v>#N/A</v>
      </c>
    </row>
    <row r="96" spans="2:13">
      <c r="B96" s="113">
        <v>3.04</v>
      </c>
      <c r="C96" s="134">
        <v>1.8360000000000001E-2</v>
      </c>
      <c r="D96" s="144">
        <v>1</v>
      </c>
      <c r="E96" s="144">
        <f t="shared" si="9"/>
        <v>1</v>
      </c>
      <c r="F96" s="144">
        <f t="shared" si="10"/>
        <v>0</v>
      </c>
      <c r="G96" s="134">
        <f t="shared" si="11"/>
        <v>1.5567178590754517E-2</v>
      </c>
      <c r="H96" s="110">
        <f t="shared" si="12"/>
        <v>1.5951930009787552E-2</v>
      </c>
      <c r="I96" s="136">
        <f t="shared" si="8"/>
        <v>5.798801077761784E-6</v>
      </c>
      <c r="J96" s="136" t="str">
        <f t="shared" si="13"/>
        <v>white</v>
      </c>
      <c r="K96" s="108" t="e">
        <f t="shared" si="14"/>
        <v>#N/A</v>
      </c>
      <c r="L96" s="108" t="e">
        <f t="shared" si="15"/>
        <v>#N/A</v>
      </c>
      <c r="M96" s="108">
        <f t="shared" si="16"/>
        <v>1.8360000000000001E-2</v>
      </c>
    </row>
    <row r="97" spans="2:13">
      <c r="B97" s="69">
        <v>3.0465753424657533</v>
      </c>
      <c r="C97" s="134">
        <v>8.451365359616516E-3</v>
      </c>
      <c r="D97" s="144">
        <v>3</v>
      </c>
      <c r="E97" s="144">
        <f t="shared" si="9"/>
        <v>0</v>
      </c>
      <c r="F97" s="144">
        <f t="shared" si="10"/>
        <v>1</v>
      </c>
      <c r="G97" s="134">
        <f t="shared" si="11"/>
        <v>1.5574338632791271E-2</v>
      </c>
      <c r="H97" s="110">
        <f t="shared" si="12"/>
        <v>1.1940380183258112E-2</v>
      </c>
      <c r="I97" s="136">
        <f t="shared" ref="I97:I160" si="17">IF(C97&gt;0,POWER(C97-H97,2),"")</f>
        <v>1.2173224439590799E-5</v>
      </c>
      <c r="J97" s="136" t="str">
        <f t="shared" si="13"/>
        <v>yellow</v>
      </c>
      <c r="K97" s="108">
        <f t="shared" si="14"/>
        <v>8.451365359616516E-3</v>
      </c>
      <c r="L97" s="108" t="e">
        <f t="shared" si="15"/>
        <v>#N/A</v>
      </c>
      <c r="M97" s="108" t="e">
        <f t="shared" si="16"/>
        <v>#N/A</v>
      </c>
    </row>
    <row r="98" spans="2:13">
      <c r="B98" s="113">
        <v>3.12</v>
      </c>
      <c r="C98" s="134">
        <v>1.8440000000000002E-2</v>
      </c>
      <c r="D98" s="144">
        <v>1</v>
      </c>
      <c r="E98" s="144">
        <f t="shared" si="9"/>
        <v>1</v>
      </c>
      <c r="F98" s="144">
        <f t="shared" si="10"/>
        <v>0</v>
      </c>
      <c r="G98" s="134">
        <f t="shared" si="11"/>
        <v>1.5650204161771222E-2</v>
      </c>
      <c r="H98" s="110">
        <f t="shared" si="12"/>
        <v>1.6034955580804255E-2</v>
      </c>
      <c r="I98" s="136">
        <f t="shared" si="17"/>
        <v>5.7842386583046039E-6</v>
      </c>
      <c r="J98" s="136" t="str">
        <f t="shared" si="13"/>
        <v>white</v>
      </c>
      <c r="K98" s="108" t="e">
        <f t="shared" si="14"/>
        <v>#N/A</v>
      </c>
      <c r="L98" s="108" t="e">
        <f t="shared" si="15"/>
        <v>#N/A</v>
      </c>
      <c r="M98" s="108">
        <f t="shared" si="16"/>
        <v>1.8440000000000002E-2</v>
      </c>
    </row>
    <row r="99" spans="2:13">
      <c r="B99" s="22">
        <v>3.128767123287671</v>
      </c>
      <c r="C99" s="134">
        <v>9.0901660122527633E-3</v>
      </c>
      <c r="D99" s="144">
        <v>3</v>
      </c>
      <c r="E99" s="144">
        <f t="shared" si="9"/>
        <v>0</v>
      </c>
      <c r="F99" s="144">
        <f t="shared" si="10"/>
        <v>1</v>
      </c>
      <c r="G99" s="134">
        <f t="shared" si="11"/>
        <v>1.5658782232308044E-2</v>
      </c>
      <c r="H99" s="110">
        <f t="shared" si="12"/>
        <v>1.2024823782774885E-2</v>
      </c>
      <c r="I99" s="136">
        <f t="shared" si="17"/>
        <v>8.6122162300858723E-6</v>
      </c>
      <c r="J99" s="136" t="str">
        <f t="shared" si="13"/>
        <v>yellow</v>
      </c>
      <c r="K99" s="108">
        <f t="shared" si="14"/>
        <v>9.0901660122527633E-3</v>
      </c>
      <c r="L99" s="108" t="e">
        <f t="shared" si="15"/>
        <v>#N/A</v>
      </c>
      <c r="M99" s="108" t="e">
        <f t="shared" si="16"/>
        <v>#N/A</v>
      </c>
    </row>
    <row r="100" spans="2:13">
      <c r="B100" s="113">
        <v>3.21</v>
      </c>
      <c r="C100" s="134">
        <v>1.486E-2</v>
      </c>
      <c r="D100" s="144">
        <v>2</v>
      </c>
      <c r="E100" s="144">
        <f t="shared" si="9"/>
        <v>0</v>
      </c>
      <c r="F100" s="144">
        <f t="shared" si="10"/>
        <v>0</v>
      </c>
      <c r="G100" s="134">
        <f t="shared" si="11"/>
        <v>1.5733765190475396E-2</v>
      </c>
      <c r="H100" s="110">
        <f t="shared" si="12"/>
        <v>1.5733765190475396E-2</v>
      </c>
      <c r="I100" s="136">
        <f t="shared" si="17"/>
        <v>7.6346560808650541E-7</v>
      </c>
      <c r="J100" s="136" t="str">
        <f t="shared" si="13"/>
        <v>blue</v>
      </c>
      <c r="K100" s="108" t="e">
        <f t="shared" si="14"/>
        <v>#N/A</v>
      </c>
      <c r="L100" s="108">
        <f t="shared" si="15"/>
        <v>1.486E-2</v>
      </c>
      <c r="M100" s="108" t="e">
        <f t="shared" si="16"/>
        <v>#N/A</v>
      </c>
    </row>
    <row r="101" spans="2:13">
      <c r="B101" s="113">
        <v>3.28</v>
      </c>
      <c r="C101" s="134">
        <v>1.8249999999999999E-2</v>
      </c>
      <c r="D101" s="144">
        <v>1</v>
      </c>
      <c r="E101" s="144">
        <f t="shared" si="9"/>
        <v>1</v>
      </c>
      <c r="F101" s="144">
        <f t="shared" si="10"/>
        <v>0</v>
      </c>
      <c r="G101" s="134">
        <f t="shared" si="11"/>
        <v>1.5792370759845308E-2</v>
      </c>
      <c r="H101" s="110">
        <f t="shared" si="12"/>
        <v>1.6177122178878341E-2</v>
      </c>
      <c r="I101" s="136">
        <f t="shared" si="17"/>
        <v>4.2968224612980702E-6</v>
      </c>
      <c r="J101" s="136" t="str">
        <f t="shared" si="13"/>
        <v>white</v>
      </c>
      <c r="K101" s="108" t="e">
        <f t="shared" si="14"/>
        <v>#N/A</v>
      </c>
      <c r="L101" s="108" t="e">
        <f t="shared" si="15"/>
        <v>#N/A</v>
      </c>
      <c r="M101" s="108">
        <f t="shared" si="16"/>
        <v>1.8249999999999999E-2</v>
      </c>
    </row>
    <row r="102" spans="2:13">
      <c r="B102" s="113">
        <v>3.3</v>
      </c>
      <c r="C102" s="134">
        <v>1.022E-2</v>
      </c>
      <c r="D102" s="144">
        <v>3</v>
      </c>
      <c r="E102" s="144">
        <f t="shared" si="9"/>
        <v>0</v>
      </c>
      <c r="F102" s="144">
        <f t="shared" si="10"/>
        <v>1</v>
      </c>
      <c r="G102" s="134">
        <f t="shared" si="11"/>
        <v>1.5808181401357705E-2</v>
      </c>
      <c r="H102" s="110">
        <f t="shared" si="12"/>
        <v>1.2174222951824546E-2</v>
      </c>
      <c r="I102" s="136">
        <f t="shared" si="17"/>
        <v>3.8189873454378435E-6</v>
      </c>
      <c r="J102" s="136" t="str">
        <f t="shared" si="13"/>
        <v>yellow</v>
      </c>
      <c r="K102" s="108">
        <f t="shared" si="14"/>
        <v>1.022E-2</v>
      </c>
      <c r="L102" s="108" t="e">
        <f t="shared" si="15"/>
        <v>#N/A</v>
      </c>
      <c r="M102" s="108" t="e">
        <f t="shared" si="16"/>
        <v>#N/A</v>
      </c>
    </row>
    <row r="103" spans="2:13">
      <c r="B103" s="113">
        <v>3.38</v>
      </c>
      <c r="C103" s="134">
        <v>1.0209999999999999E-2</v>
      </c>
      <c r="D103" s="144">
        <v>3</v>
      </c>
      <c r="E103" s="144">
        <f t="shared" si="9"/>
        <v>0</v>
      </c>
      <c r="F103" s="144">
        <f t="shared" si="10"/>
        <v>1</v>
      </c>
      <c r="G103" s="134">
        <f t="shared" si="11"/>
        <v>1.5867638067040443E-2</v>
      </c>
      <c r="H103" s="110">
        <f t="shared" si="12"/>
        <v>1.2233679617507284E-2</v>
      </c>
      <c r="I103" s="136">
        <f t="shared" si="17"/>
        <v>4.0952791943144323E-6</v>
      </c>
      <c r="J103" s="136" t="str">
        <f t="shared" si="13"/>
        <v>yellow</v>
      </c>
      <c r="K103" s="108">
        <f t="shared" si="14"/>
        <v>1.0209999999999999E-2</v>
      </c>
      <c r="L103" s="108" t="e">
        <f t="shared" si="15"/>
        <v>#N/A</v>
      </c>
      <c r="M103" s="108" t="e">
        <f t="shared" si="16"/>
        <v>#N/A</v>
      </c>
    </row>
    <row r="104" spans="2:13">
      <c r="B104" s="123">
        <v>3.3945205479452056</v>
      </c>
      <c r="C104" s="134">
        <v>1.5395697069701737E-2</v>
      </c>
      <c r="D104" s="144">
        <v>1</v>
      </c>
      <c r="E104" s="144">
        <f t="shared" si="9"/>
        <v>1</v>
      </c>
      <c r="F104" s="144">
        <f t="shared" si="10"/>
        <v>0</v>
      </c>
      <c r="G104" s="134">
        <f t="shared" si="11"/>
        <v>1.5877820561778236E-2</v>
      </c>
      <c r="H104" s="110">
        <f t="shared" si="12"/>
        <v>1.6262571980811269E-2</v>
      </c>
      <c r="I104" s="136">
        <f t="shared" si="17"/>
        <v>7.5147211151115842E-7</v>
      </c>
      <c r="J104" s="136" t="str">
        <f t="shared" si="13"/>
        <v>white</v>
      </c>
      <c r="K104" s="108" t="e">
        <f t="shared" si="14"/>
        <v>#N/A</v>
      </c>
      <c r="L104" s="108" t="e">
        <f t="shared" si="15"/>
        <v>#N/A</v>
      </c>
      <c r="M104" s="108">
        <f t="shared" si="16"/>
        <v>1.5395697069701737E-2</v>
      </c>
    </row>
    <row r="105" spans="2:13">
      <c r="B105" s="88">
        <v>3.4794520547945207</v>
      </c>
      <c r="C105" s="134">
        <v>1.6075936400219776E-2</v>
      </c>
      <c r="D105" s="144">
        <v>1</v>
      </c>
      <c r="E105" s="144">
        <f t="shared" si="9"/>
        <v>1</v>
      </c>
      <c r="F105" s="144">
        <f t="shared" si="10"/>
        <v>0</v>
      </c>
      <c r="G105" s="134">
        <f t="shared" si="11"/>
        <v>1.593399785241649E-2</v>
      </c>
      <c r="H105" s="110">
        <f t="shared" si="12"/>
        <v>1.6318749271449523E-2</v>
      </c>
      <c r="I105" s="136">
        <f t="shared" si="17"/>
        <v>5.8958090434833489E-8</v>
      </c>
      <c r="J105" s="136" t="str">
        <f t="shared" si="13"/>
        <v>white</v>
      </c>
      <c r="K105" s="108" t="e">
        <f t="shared" si="14"/>
        <v>#N/A</v>
      </c>
      <c r="L105" s="108" t="e">
        <f t="shared" si="15"/>
        <v>#N/A</v>
      </c>
      <c r="M105" s="108">
        <f t="shared" si="16"/>
        <v>1.6075936400219776E-2</v>
      </c>
    </row>
    <row r="106" spans="2:13">
      <c r="B106" s="113">
        <v>3.55</v>
      </c>
      <c r="C106" s="134">
        <v>1.204E-2</v>
      </c>
      <c r="D106" s="144">
        <v>3</v>
      </c>
      <c r="E106" s="144">
        <f t="shared" si="9"/>
        <v>0</v>
      </c>
      <c r="F106" s="144">
        <f t="shared" si="10"/>
        <v>1</v>
      </c>
      <c r="G106" s="134">
        <f t="shared" si="11"/>
        <v>1.5976697435306206E-2</v>
      </c>
      <c r="H106" s="110">
        <f t="shared" si="12"/>
        <v>1.2342738985773047E-2</v>
      </c>
      <c r="I106" s="136">
        <f t="shared" si="17"/>
        <v>9.165089350689305E-8</v>
      </c>
      <c r="J106" s="136" t="str">
        <f t="shared" si="13"/>
        <v>yellow</v>
      </c>
      <c r="K106" s="108">
        <f t="shared" si="14"/>
        <v>1.204E-2</v>
      </c>
      <c r="L106" s="108" t="e">
        <f t="shared" si="15"/>
        <v>#N/A</v>
      </c>
      <c r="M106" s="108" t="e">
        <f t="shared" si="16"/>
        <v>#N/A</v>
      </c>
    </row>
    <row r="107" spans="2:13">
      <c r="B107" s="113">
        <v>3.63</v>
      </c>
      <c r="C107" s="134">
        <v>1.2279999999999999E-2</v>
      </c>
      <c r="D107" s="144">
        <v>3</v>
      </c>
      <c r="E107" s="144">
        <f t="shared" si="9"/>
        <v>0</v>
      </c>
      <c r="F107" s="144">
        <f t="shared" si="10"/>
        <v>1</v>
      </c>
      <c r="G107" s="134">
        <f t="shared" si="11"/>
        <v>1.6021374454018356E-2</v>
      </c>
      <c r="H107" s="110">
        <f t="shared" si="12"/>
        <v>1.2387416004485197E-2</v>
      </c>
      <c r="I107" s="136">
        <f t="shared" si="17"/>
        <v>1.153819801956402E-8</v>
      </c>
      <c r="J107" s="136" t="str">
        <f t="shared" si="13"/>
        <v>yellow</v>
      </c>
      <c r="K107" s="108">
        <f t="shared" si="14"/>
        <v>1.2279999999999999E-2</v>
      </c>
      <c r="L107" s="108" t="e">
        <f t="shared" si="15"/>
        <v>#N/A</v>
      </c>
      <c r="M107" s="108" t="e">
        <f t="shared" si="16"/>
        <v>#N/A</v>
      </c>
    </row>
    <row r="108" spans="2:13">
      <c r="B108" s="89">
        <v>3.6465753424657534</v>
      </c>
      <c r="C108" s="134">
        <v>1.6706930033703833E-2</v>
      </c>
      <c r="D108" s="144">
        <v>1</v>
      </c>
      <c r="E108" s="144">
        <f t="shared" si="9"/>
        <v>1</v>
      </c>
      <c r="F108" s="144">
        <f t="shared" si="10"/>
        <v>0</v>
      </c>
      <c r="G108" s="134">
        <f t="shared" si="11"/>
        <v>1.6030187449342325E-2</v>
      </c>
      <c r="H108" s="110">
        <f t="shared" si="12"/>
        <v>1.6414938868375358E-2</v>
      </c>
      <c r="I108" s="136">
        <f t="shared" si="17"/>
        <v>8.5258840629880816E-8</v>
      </c>
      <c r="J108" s="136" t="str">
        <f t="shared" si="13"/>
        <v>white</v>
      </c>
      <c r="K108" s="108" t="e">
        <f t="shared" si="14"/>
        <v>#N/A</v>
      </c>
      <c r="L108" s="108" t="e">
        <f t="shared" si="15"/>
        <v>#N/A</v>
      </c>
      <c r="M108" s="108">
        <f t="shared" si="16"/>
        <v>1.6706930033703833E-2</v>
      </c>
    </row>
    <row r="109" spans="2:13">
      <c r="B109" s="78">
        <v>3.7287671232876711</v>
      </c>
      <c r="C109" s="134">
        <v>1.736255610120362E-2</v>
      </c>
      <c r="D109" s="144">
        <v>1</v>
      </c>
      <c r="E109" s="144">
        <f t="shared" si="9"/>
        <v>1</v>
      </c>
      <c r="F109" s="144">
        <f t="shared" si="10"/>
        <v>0</v>
      </c>
      <c r="G109" s="134">
        <f t="shared" si="11"/>
        <v>1.607191194841423E-2</v>
      </c>
      <c r="H109" s="110">
        <f t="shared" si="12"/>
        <v>1.6456663367447263E-2</v>
      </c>
      <c r="I109" s="136">
        <f t="shared" si="17"/>
        <v>8.2064164507256447E-7</v>
      </c>
      <c r="J109" s="136" t="str">
        <f t="shared" si="13"/>
        <v>white</v>
      </c>
      <c r="K109" s="108" t="e">
        <f t="shared" si="14"/>
        <v>#N/A</v>
      </c>
      <c r="L109" s="108" t="e">
        <f t="shared" si="15"/>
        <v>#N/A</v>
      </c>
      <c r="M109" s="108">
        <f t="shared" si="16"/>
        <v>1.736255610120362E-2</v>
      </c>
    </row>
    <row r="110" spans="2:13">
      <c r="B110" s="113">
        <v>3.79</v>
      </c>
      <c r="C110" s="134">
        <v>1.3000000000000001E-2</v>
      </c>
      <c r="D110" s="144">
        <v>3</v>
      </c>
      <c r="E110" s="144">
        <f t="shared" si="9"/>
        <v>0</v>
      </c>
      <c r="F110" s="144">
        <f t="shared" si="10"/>
        <v>1</v>
      </c>
      <c r="G110" s="134">
        <f t="shared" si="11"/>
        <v>1.6101107808815254E-2</v>
      </c>
      <c r="H110" s="110">
        <f t="shared" si="12"/>
        <v>1.2467149359282096E-2</v>
      </c>
      <c r="I110" s="136">
        <f t="shared" si="17"/>
        <v>2.8392980531348235E-7</v>
      </c>
      <c r="J110" s="136" t="str">
        <f t="shared" si="13"/>
        <v>yellow</v>
      </c>
      <c r="K110" s="108">
        <f t="shared" si="14"/>
        <v>1.3000000000000001E-2</v>
      </c>
      <c r="L110" s="108" t="e">
        <f t="shared" si="15"/>
        <v>#N/A</v>
      </c>
      <c r="M110" s="108" t="e">
        <f t="shared" si="16"/>
        <v>#N/A</v>
      </c>
    </row>
    <row r="111" spans="2:13">
      <c r="B111" s="113">
        <v>3.9</v>
      </c>
      <c r="C111" s="134">
        <v>1.8000000000000002E-2</v>
      </c>
      <c r="D111" s="144">
        <v>1</v>
      </c>
      <c r="E111" s="144">
        <f t="shared" si="9"/>
        <v>1</v>
      </c>
      <c r="F111" s="144">
        <f t="shared" si="10"/>
        <v>0</v>
      </c>
      <c r="G111" s="134">
        <f t="shared" si="11"/>
        <v>1.6150293686832184E-2</v>
      </c>
      <c r="H111" s="110">
        <f t="shared" si="12"/>
        <v>1.6535045105865218E-2</v>
      </c>
      <c r="I111" s="136">
        <f t="shared" si="17"/>
        <v>2.1460928418494578E-6</v>
      </c>
      <c r="J111" s="136" t="str">
        <f t="shared" si="13"/>
        <v>white</v>
      </c>
      <c r="K111" s="108" t="e">
        <f t="shared" si="14"/>
        <v>#N/A</v>
      </c>
      <c r="L111" s="108" t="e">
        <f t="shared" si="15"/>
        <v>#N/A</v>
      </c>
      <c r="M111" s="108">
        <f t="shared" si="16"/>
        <v>1.8000000000000002E-2</v>
      </c>
    </row>
    <row r="112" spans="2:13">
      <c r="B112" s="113">
        <v>3.98</v>
      </c>
      <c r="C112" s="134">
        <v>1.797E-2</v>
      </c>
      <c r="D112" s="144">
        <v>1</v>
      </c>
      <c r="E112" s="144">
        <f t="shared" si="9"/>
        <v>1</v>
      </c>
      <c r="F112" s="144">
        <f t="shared" si="10"/>
        <v>0</v>
      </c>
      <c r="G112" s="134">
        <f t="shared" si="11"/>
        <v>1.6184010598714542E-2</v>
      </c>
      <c r="H112" s="110">
        <f t="shared" si="12"/>
        <v>1.6568762017747575E-2</v>
      </c>
      <c r="I112" s="136">
        <f t="shared" si="17"/>
        <v>1.9634678829068467E-6</v>
      </c>
      <c r="J112" s="136" t="str">
        <f t="shared" si="13"/>
        <v>white</v>
      </c>
      <c r="K112" s="108" t="e">
        <f t="shared" si="14"/>
        <v>#N/A</v>
      </c>
      <c r="L112" s="108" t="e">
        <f t="shared" si="15"/>
        <v>#N/A</v>
      </c>
      <c r="M112" s="108">
        <f t="shared" si="16"/>
        <v>1.797E-2</v>
      </c>
    </row>
    <row r="113" spans="2:13">
      <c r="B113" s="113">
        <v>4.1500000000000004</v>
      </c>
      <c r="C113" s="134">
        <v>1.8870000000000001E-2</v>
      </c>
      <c r="D113" s="144">
        <v>1</v>
      </c>
      <c r="E113" s="144">
        <f t="shared" si="9"/>
        <v>1</v>
      </c>
      <c r="F113" s="144">
        <f t="shared" si="10"/>
        <v>0</v>
      </c>
      <c r="G113" s="134">
        <f t="shared" si="11"/>
        <v>1.6251983016023246E-2</v>
      </c>
      <c r="H113" s="110">
        <f t="shared" si="12"/>
        <v>1.6636734435056279E-2</v>
      </c>
      <c r="I113" s="136">
        <f t="shared" si="17"/>
        <v>4.987475083563401E-6</v>
      </c>
      <c r="J113" s="136" t="str">
        <f t="shared" si="13"/>
        <v>white</v>
      </c>
      <c r="K113" s="108" t="e">
        <f t="shared" si="14"/>
        <v>#N/A</v>
      </c>
      <c r="L113" s="108" t="e">
        <f t="shared" si="15"/>
        <v>#N/A</v>
      </c>
      <c r="M113" s="108">
        <f t="shared" si="16"/>
        <v>1.8870000000000001E-2</v>
      </c>
    </row>
    <row r="114" spans="2:13">
      <c r="B114" s="129">
        <v>4.1780821917808222</v>
      </c>
      <c r="C114" s="134">
        <v>1.4751571108579286E-2</v>
      </c>
      <c r="D114" s="144">
        <v>2</v>
      </c>
      <c r="E114" s="144">
        <f t="shared" si="9"/>
        <v>0</v>
      </c>
      <c r="F114" s="144">
        <f t="shared" si="10"/>
        <v>0</v>
      </c>
      <c r="G114" s="134">
        <f t="shared" si="11"/>
        <v>1.6262918217974941E-2</v>
      </c>
      <c r="H114" s="110">
        <f t="shared" si="12"/>
        <v>1.6262918217974941E-2</v>
      </c>
      <c r="I114" s="136">
        <f t="shared" si="17"/>
        <v>2.2841700850786033E-6</v>
      </c>
      <c r="J114" s="136" t="str">
        <f t="shared" si="13"/>
        <v>blue</v>
      </c>
      <c r="K114" s="108" t="e">
        <f t="shared" si="14"/>
        <v>#N/A</v>
      </c>
      <c r="L114" s="108">
        <f t="shared" si="15"/>
        <v>1.4751571108579286E-2</v>
      </c>
      <c r="M114" s="108" t="e">
        <f t="shared" si="16"/>
        <v>#N/A</v>
      </c>
    </row>
    <row r="115" spans="2:13">
      <c r="B115" s="94">
        <v>4.2630136986301368</v>
      </c>
      <c r="C115" s="134">
        <v>1.4465671115112648E-2</v>
      </c>
      <c r="D115" s="144">
        <v>2</v>
      </c>
      <c r="E115" s="144">
        <f t="shared" si="9"/>
        <v>0</v>
      </c>
      <c r="F115" s="144">
        <f t="shared" si="10"/>
        <v>0</v>
      </c>
      <c r="G115" s="134">
        <f t="shared" si="11"/>
        <v>1.6295783078955097E-2</v>
      </c>
      <c r="H115" s="110">
        <f t="shared" si="12"/>
        <v>1.6295783078955097E-2</v>
      </c>
      <c r="I115" s="136">
        <f t="shared" si="17"/>
        <v>3.349309800199266E-6</v>
      </c>
      <c r="J115" s="136" t="str">
        <f t="shared" si="13"/>
        <v>blue</v>
      </c>
      <c r="K115" s="108" t="e">
        <f t="shared" si="14"/>
        <v>#N/A</v>
      </c>
      <c r="L115" s="108">
        <f t="shared" si="15"/>
        <v>1.4465671115112648E-2</v>
      </c>
      <c r="M115" s="108" t="e">
        <f t="shared" si="16"/>
        <v>#N/A</v>
      </c>
    </row>
    <row r="116" spans="2:13">
      <c r="B116" s="113">
        <v>4.32</v>
      </c>
      <c r="C116" s="134">
        <v>1.9379999999999998E-2</v>
      </c>
      <c r="D116" s="144">
        <v>1</v>
      </c>
      <c r="E116" s="144">
        <f t="shared" si="9"/>
        <v>1</v>
      </c>
      <c r="F116" s="144">
        <f t="shared" si="10"/>
        <v>0</v>
      </c>
      <c r="G116" s="134">
        <f t="shared" si="11"/>
        <v>1.6317796563131277E-2</v>
      </c>
      <c r="H116" s="110">
        <f t="shared" si="12"/>
        <v>1.670254798216431E-2</v>
      </c>
      <c r="I116" s="136">
        <f t="shared" si="17"/>
        <v>7.1687493078123977E-6</v>
      </c>
      <c r="J116" s="136" t="str">
        <f t="shared" si="13"/>
        <v>white</v>
      </c>
      <c r="K116" s="108" t="e">
        <f t="shared" si="14"/>
        <v>#N/A</v>
      </c>
      <c r="L116" s="108" t="e">
        <f t="shared" si="15"/>
        <v>#N/A</v>
      </c>
      <c r="M116" s="108">
        <f t="shared" si="16"/>
        <v>1.9379999999999998E-2</v>
      </c>
    </row>
    <row r="117" spans="2:13">
      <c r="B117" s="113">
        <v>4.3899999999999997</v>
      </c>
      <c r="C117" s="134">
        <v>1.8959999999999998E-2</v>
      </c>
      <c r="D117" s="144">
        <v>1</v>
      </c>
      <c r="E117" s="144">
        <f t="shared" si="9"/>
        <v>1</v>
      </c>
      <c r="F117" s="144">
        <f t="shared" si="10"/>
        <v>0</v>
      </c>
      <c r="G117" s="134">
        <f t="shared" si="11"/>
        <v>1.6344970861511252E-2</v>
      </c>
      <c r="H117" s="110">
        <f t="shared" si="12"/>
        <v>1.6729722280544285E-2</v>
      </c>
      <c r="I117" s="136">
        <f>IF(C117&gt;0,POWER(C117-H117,2),"")</f>
        <v>4.9741387059005761E-6</v>
      </c>
      <c r="J117" s="136" t="str">
        <f t="shared" si="13"/>
        <v>white</v>
      </c>
      <c r="K117" s="108" t="e">
        <f t="shared" si="14"/>
        <v>#N/A</v>
      </c>
      <c r="L117" s="108" t="e">
        <f t="shared" si="15"/>
        <v>#N/A</v>
      </c>
      <c r="M117" s="108">
        <f t="shared" si="16"/>
        <v>1.8959999999999998E-2</v>
      </c>
    </row>
    <row r="118" spans="2:13">
      <c r="B118" s="90">
        <v>4.4301369863013695</v>
      </c>
      <c r="C118" s="134">
        <v>1.5867719429190841E-2</v>
      </c>
      <c r="D118" s="144">
        <v>2</v>
      </c>
      <c r="E118" s="144">
        <f t="shared" si="9"/>
        <v>0</v>
      </c>
      <c r="F118" s="144">
        <f t="shared" si="10"/>
        <v>0</v>
      </c>
      <c r="G118" s="134">
        <f t="shared" si="11"/>
        <v>1.6360682522038521E-2</v>
      </c>
      <c r="H118" s="110">
        <f t="shared" si="12"/>
        <v>1.6360682522038521E-2</v>
      </c>
      <c r="I118" s="136">
        <f t="shared" si="17"/>
        <v>2.4301261090995034E-7</v>
      </c>
      <c r="J118" s="136" t="str">
        <f t="shared" si="13"/>
        <v>blue</v>
      </c>
      <c r="K118" s="108" t="e">
        <f t="shared" si="14"/>
        <v>#N/A</v>
      </c>
      <c r="L118" s="108">
        <f t="shared" si="15"/>
        <v>1.5867719429190841E-2</v>
      </c>
      <c r="M118" s="108" t="e">
        <f t="shared" si="16"/>
        <v>#N/A</v>
      </c>
    </row>
    <row r="119" spans="2:13">
      <c r="B119" s="88">
        <v>4.4547945205479449</v>
      </c>
      <c r="C119" s="134">
        <v>1.4367010363848918E-2</v>
      </c>
      <c r="D119" s="144">
        <v>1</v>
      </c>
      <c r="E119" s="144">
        <f t="shared" si="9"/>
        <v>1</v>
      </c>
      <c r="F119" s="144">
        <f t="shared" si="10"/>
        <v>0</v>
      </c>
      <c r="G119" s="134">
        <f t="shared" si="11"/>
        <v>1.637039940832688E-2</v>
      </c>
      <c r="H119" s="110">
        <f t="shared" si="12"/>
        <v>1.6755150827359913E-2</v>
      </c>
      <c r="I119" s="136">
        <f t="shared" si="17"/>
        <v>5.7032148734585133E-6</v>
      </c>
      <c r="J119" s="136" t="str">
        <f t="shared" si="13"/>
        <v>white</v>
      </c>
      <c r="K119" s="108" t="e">
        <f t="shared" si="14"/>
        <v>#N/A</v>
      </c>
      <c r="L119" s="108" t="e">
        <f t="shared" si="15"/>
        <v>#N/A</v>
      </c>
      <c r="M119" s="108">
        <f t="shared" si="16"/>
        <v>1.4367010363848918E-2</v>
      </c>
    </row>
    <row r="120" spans="2:13">
      <c r="B120" s="86">
        <v>4.5123287671232877</v>
      </c>
      <c r="C120" s="134">
        <v>1.6425625390795371E-2</v>
      </c>
      <c r="D120" s="144">
        <v>2</v>
      </c>
      <c r="E120" s="144">
        <f t="shared" si="9"/>
        <v>0</v>
      </c>
      <c r="F120" s="144">
        <f t="shared" si="10"/>
        <v>0</v>
      </c>
      <c r="G120" s="134">
        <f t="shared" si="11"/>
        <v>1.6393308115825084E-2</v>
      </c>
      <c r="H120" s="110">
        <f t="shared" si="12"/>
        <v>1.6393308115825084E-2</v>
      </c>
      <c r="I120" s="136">
        <f t="shared" si="17"/>
        <v>1.0444062615051116E-9</v>
      </c>
      <c r="J120" s="136" t="str">
        <f t="shared" si="13"/>
        <v>blue</v>
      </c>
      <c r="K120" s="108" t="e">
        <f t="shared" si="14"/>
        <v>#N/A</v>
      </c>
      <c r="L120" s="108">
        <f t="shared" si="15"/>
        <v>1.6425625390795371E-2</v>
      </c>
      <c r="M120" s="108" t="e">
        <f t="shared" si="16"/>
        <v>#N/A</v>
      </c>
    </row>
    <row r="121" spans="2:13">
      <c r="B121" s="113">
        <v>4.68</v>
      </c>
      <c r="C121" s="134">
        <v>1.728E-2</v>
      </c>
      <c r="D121" s="144">
        <v>2</v>
      </c>
      <c r="E121" s="144">
        <f t="shared" si="9"/>
        <v>0</v>
      </c>
      <c r="F121" s="144">
        <f t="shared" si="10"/>
        <v>0</v>
      </c>
      <c r="G121" s="134">
        <f t="shared" si="11"/>
        <v>1.6462620717946824E-2</v>
      </c>
      <c r="H121" s="110">
        <f t="shared" si="12"/>
        <v>1.6462620717946824E-2</v>
      </c>
      <c r="I121" s="136">
        <f t="shared" si="17"/>
        <v>6.6810889072976543E-7</v>
      </c>
      <c r="J121" s="136" t="str">
        <f t="shared" si="13"/>
        <v>blue</v>
      </c>
      <c r="K121" s="108" t="e">
        <f t="shared" si="14"/>
        <v>#N/A</v>
      </c>
      <c r="L121" s="108">
        <f t="shared" si="15"/>
        <v>1.728E-2</v>
      </c>
      <c r="M121" s="108" t="e">
        <f t="shared" si="16"/>
        <v>#N/A</v>
      </c>
    </row>
    <row r="122" spans="2:13">
      <c r="B122" s="113">
        <v>4.76</v>
      </c>
      <c r="C122" s="134">
        <v>1.7260000000000001E-2</v>
      </c>
      <c r="D122" s="144">
        <v>2</v>
      </c>
      <c r="E122" s="144">
        <f t="shared" si="9"/>
        <v>0</v>
      </c>
      <c r="F122" s="144">
        <f t="shared" si="10"/>
        <v>0</v>
      </c>
      <c r="G122" s="134">
        <f t="shared" si="11"/>
        <v>1.6497414832321693E-2</v>
      </c>
      <c r="H122" s="110">
        <f t="shared" si="12"/>
        <v>1.6497414832321693E-2</v>
      </c>
      <c r="I122" s="136">
        <f t="shared" si="17"/>
        <v>5.8153613796295371E-7</v>
      </c>
      <c r="J122" s="136" t="str">
        <f t="shared" si="13"/>
        <v>blue</v>
      </c>
      <c r="K122" s="108" t="e">
        <f t="shared" si="14"/>
        <v>#N/A</v>
      </c>
      <c r="L122" s="108">
        <f t="shared" si="15"/>
        <v>1.7260000000000001E-2</v>
      </c>
      <c r="M122" s="108" t="e">
        <f t="shared" si="16"/>
        <v>#N/A</v>
      </c>
    </row>
    <row r="123" spans="2:13">
      <c r="B123" s="159">
        <v>4.82</v>
      </c>
      <c r="C123" s="134">
        <v>1.267468686643277E-2</v>
      </c>
      <c r="D123" s="144">
        <v>3</v>
      </c>
      <c r="E123" s="144">
        <f t="shared" si="9"/>
        <v>0</v>
      </c>
      <c r="F123" s="144">
        <f t="shared" si="10"/>
        <v>1</v>
      </c>
      <c r="G123" s="134">
        <f t="shared" si="11"/>
        <v>1.6524387517331249E-2</v>
      </c>
      <c r="H123" s="110">
        <f t="shared" si="12"/>
        <v>1.289042906779809E-2</v>
      </c>
      <c r="I123" s="136">
        <f t="shared" si="17"/>
        <v>4.6544697449954248E-8</v>
      </c>
      <c r="J123" s="136" t="str">
        <f t="shared" si="13"/>
        <v>yellow</v>
      </c>
      <c r="K123" s="108">
        <f t="shared" si="14"/>
        <v>1.267468686643277E-2</v>
      </c>
      <c r="L123" s="108" t="e">
        <f t="shared" si="15"/>
        <v>#N/A</v>
      </c>
      <c r="M123" s="108" t="e">
        <f t="shared" si="16"/>
        <v>#N/A</v>
      </c>
    </row>
    <row r="124" spans="2:13">
      <c r="B124" s="111">
        <v>4.8356164383561646</v>
      </c>
      <c r="C124" s="134">
        <v>1.4535207301172502E-2</v>
      </c>
      <c r="D124" s="144">
        <v>2</v>
      </c>
      <c r="E124" s="144">
        <f t="shared" si="9"/>
        <v>0</v>
      </c>
      <c r="F124" s="144">
        <f t="shared" si="10"/>
        <v>0</v>
      </c>
      <c r="G124" s="134">
        <f t="shared" si="11"/>
        <v>1.653154045588958E-2</v>
      </c>
      <c r="H124" s="110">
        <f t="shared" si="12"/>
        <v>1.653154045588958E-2</v>
      </c>
      <c r="I124" s="136">
        <f t="shared" si="17"/>
        <v>3.9853460646226446E-6</v>
      </c>
      <c r="J124" s="136" t="str">
        <f t="shared" si="13"/>
        <v>blue</v>
      </c>
      <c r="K124" s="108" t="e">
        <f t="shared" si="14"/>
        <v>#N/A</v>
      </c>
      <c r="L124" s="108">
        <f t="shared" si="15"/>
        <v>1.4535207301172502E-2</v>
      </c>
      <c r="M124" s="108" t="e">
        <f t="shared" si="16"/>
        <v>#N/A</v>
      </c>
    </row>
    <row r="125" spans="2:13">
      <c r="B125" s="113">
        <v>4.87</v>
      </c>
      <c r="C125" s="134">
        <v>1.6539999999999999E-2</v>
      </c>
      <c r="D125" s="144">
        <v>1</v>
      </c>
      <c r="E125" s="144">
        <f t="shared" si="9"/>
        <v>1</v>
      </c>
      <c r="F125" s="144">
        <f t="shared" si="10"/>
        <v>0</v>
      </c>
      <c r="G125" s="134">
        <f t="shared" si="11"/>
        <v>1.6547491614052671E-2</v>
      </c>
      <c r="H125" s="110">
        <f t="shared" si="12"/>
        <v>1.6932243033085704E-2</v>
      </c>
      <c r="I125" s="136">
        <f t="shared" si="17"/>
        <v>1.5385459700427327E-7</v>
      </c>
      <c r="J125" s="136" t="str">
        <f t="shared" si="13"/>
        <v>white</v>
      </c>
      <c r="K125" s="108" t="e">
        <f t="shared" si="14"/>
        <v>#N/A</v>
      </c>
      <c r="L125" s="108" t="e">
        <f t="shared" si="15"/>
        <v>#N/A</v>
      </c>
      <c r="M125" s="108">
        <f t="shared" si="16"/>
        <v>1.6539999999999999E-2</v>
      </c>
    </row>
    <row r="126" spans="2:13">
      <c r="B126" s="84">
        <v>4.9013698630136986</v>
      </c>
      <c r="C126" s="134">
        <v>1.2437005503957788E-2</v>
      </c>
      <c r="D126" s="144">
        <v>3</v>
      </c>
      <c r="E126" s="144">
        <f t="shared" si="9"/>
        <v>0</v>
      </c>
      <c r="F126" s="144">
        <f t="shared" si="10"/>
        <v>1</v>
      </c>
      <c r="G126" s="134">
        <f t="shared" si="11"/>
        <v>1.6562294820770804E-2</v>
      </c>
      <c r="H126" s="110">
        <f t="shared" si="12"/>
        <v>1.2928336371237645E-2</v>
      </c>
      <c r="I126" s="136">
        <f t="shared" si="17"/>
        <v>2.4140602114197665E-7</v>
      </c>
      <c r="J126" s="136" t="str">
        <f t="shared" si="13"/>
        <v>yellow</v>
      </c>
      <c r="K126" s="108">
        <f t="shared" si="14"/>
        <v>1.2437005503957788E-2</v>
      </c>
      <c r="L126" s="108" t="e">
        <f t="shared" si="15"/>
        <v>#N/A</v>
      </c>
      <c r="M126" s="108" t="e">
        <f t="shared" si="16"/>
        <v>#N/A</v>
      </c>
    </row>
    <row r="127" spans="2:13">
      <c r="B127" s="93">
        <v>4.9205479452054792</v>
      </c>
      <c r="C127" s="134">
        <v>1.5210779437323683E-2</v>
      </c>
      <c r="D127" s="144">
        <v>2</v>
      </c>
      <c r="E127" s="144">
        <f t="shared" si="9"/>
        <v>0</v>
      </c>
      <c r="F127" s="144">
        <f t="shared" si="10"/>
        <v>0</v>
      </c>
      <c r="G127" s="134">
        <f t="shared" si="11"/>
        <v>1.6571465997452742E-2</v>
      </c>
      <c r="H127" s="110">
        <f t="shared" si="12"/>
        <v>1.6571465997452742E-2</v>
      </c>
      <c r="I127" s="136">
        <f t="shared" si="17"/>
        <v>1.8514679149158521E-6</v>
      </c>
      <c r="J127" s="136" t="str">
        <f t="shared" si="13"/>
        <v>blue</v>
      </c>
      <c r="K127" s="108" t="e">
        <f t="shared" si="14"/>
        <v>#N/A</v>
      </c>
      <c r="L127" s="108">
        <f t="shared" si="15"/>
        <v>1.5210779437323683E-2</v>
      </c>
      <c r="M127" s="108" t="e">
        <f t="shared" si="16"/>
        <v>#N/A</v>
      </c>
    </row>
    <row r="128" spans="2:13">
      <c r="B128" s="113">
        <v>4.93</v>
      </c>
      <c r="C128" s="134">
        <v>1.8089999999999998E-2</v>
      </c>
      <c r="D128" s="144">
        <v>2</v>
      </c>
      <c r="E128" s="144">
        <f t="shared" si="9"/>
        <v>0</v>
      </c>
      <c r="F128" s="144">
        <f t="shared" si="10"/>
        <v>0</v>
      </c>
      <c r="G128" s="134">
        <f t="shared" si="11"/>
        <v>1.6576020594284299E-2</v>
      </c>
      <c r="H128" s="110">
        <f t="shared" si="12"/>
        <v>1.6576020594284299E-2</v>
      </c>
      <c r="I128" s="136">
        <f t="shared" si="17"/>
        <v>2.292133640931262E-6</v>
      </c>
      <c r="J128" s="136" t="str">
        <f t="shared" si="13"/>
        <v>blue</v>
      </c>
      <c r="K128" s="108" t="e">
        <f t="shared" si="14"/>
        <v>#N/A</v>
      </c>
      <c r="L128" s="108">
        <f t="shared" si="15"/>
        <v>1.8089999999999998E-2</v>
      </c>
      <c r="M128" s="108" t="e">
        <f t="shared" si="16"/>
        <v>#N/A</v>
      </c>
    </row>
    <row r="129" spans="2:13">
      <c r="B129" s="149">
        <v>4.9315068493150687</v>
      </c>
      <c r="C129" s="134">
        <v>1.4424753137966271E-2</v>
      </c>
      <c r="D129" s="144">
        <v>2</v>
      </c>
      <c r="E129" s="144">
        <f t="shared" si="9"/>
        <v>0</v>
      </c>
      <c r="F129" s="144">
        <f t="shared" si="10"/>
        <v>0</v>
      </c>
      <c r="G129" s="134">
        <f t="shared" si="11"/>
        <v>1.6576748816873776E-2</v>
      </c>
      <c r="H129" s="110">
        <f t="shared" si="12"/>
        <v>1.6576748816873776E-2</v>
      </c>
      <c r="I129" s="136">
        <f t="shared" si="17"/>
        <v>4.6310854020365738E-6</v>
      </c>
      <c r="J129" s="136" t="str">
        <f t="shared" si="13"/>
        <v>blue</v>
      </c>
      <c r="K129" s="108" t="e">
        <f t="shared" si="14"/>
        <v>#N/A</v>
      </c>
      <c r="L129" s="108">
        <f t="shared" si="15"/>
        <v>1.4424753137966271E-2</v>
      </c>
      <c r="M129" s="108" t="e">
        <f t="shared" si="16"/>
        <v>#N/A</v>
      </c>
    </row>
    <row r="130" spans="2:13">
      <c r="B130" s="116">
        <v>4.9506849315068493</v>
      </c>
      <c r="C130" s="134">
        <v>1.0479263904848782E-2</v>
      </c>
      <c r="D130" s="144">
        <v>3</v>
      </c>
      <c r="E130" s="144">
        <f t="shared" si="9"/>
        <v>0</v>
      </c>
      <c r="F130" s="144">
        <f t="shared" si="10"/>
        <v>1</v>
      </c>
      <c r="G130" s="134">
        <f t="shared" si="11"/>
        <v>1.658606868279865E-2</v>
      </c>
      <c r="H130" s="110">
        <f t="shared" si="12"/>
        <v>1.2952110233265491E-2</v>
      </c>
      <c r="I130" s="136">
        <f t="shared" si="17"/>
        <v>6.1149689639640006E-6</v>
      </c>
      <c r="J130" s="136" t="str">
        <f t="shared" si="13"/>
        <v>yellow</v>
      </c>
      <c r="K130" s="108">
        <f t="shared" si="14"/>
        <v>1.0479263904848782E-2</v>
      </c>
      <c r="L130" s="108" t="e">
        <f t="shared" si="15"/>
        <v>#N/A</v>
      </c>
      <c r="M130" s="108" t="e">
        <f t="shared" si="16"/>
        <v>#N/A</v>
      </c>
    </row>
    <row r="131" spans="2:13">
      <c r="B131" s="159">
        <v>5</v>
      </c>
      <c r="C131" s="134"/>
      <c r="D131" s="144"/>
      <c r="E131" s="144">
        <v>0</v>
      </c>
      <c r="F131" s="144">
        <v>0</v>
      </c>
      <c r="G131" s="134">
        <f t="shared" si="11"/>
        <v>1.6610482647616269E-2</v>
      </c>
      <c r="H131" s="110">
        <f t="shared" si="12"/>
        <v>1.6610482647616269E-2</v>
      </c>
      <c r="I131" s="136" t="str">
        <f t="shared" si="17"/>
        <v/>
      </c>
      <c r="J131" s="136"/>
      <c r="K131" s="108"/>
      <c r="L131" s="108"/>
      <c r="M131" s="108"/>
    </row>
    <row r="132" spans="2:13">
      <c r="B132" s="82">
        <v>5.0164383561643833</v>
      </c>
      <c r="C132" s="134">
        <v>1.4059361024153011E-2</v>
      </c>
      <c r="D132" s="144">
        <v>2</v>
      </c>
      <c r="E132" s="144">
        <f t="shared" ref="E132:E195" si="18">IF(D132=1,1,0)</f>
        <v>0</v>
      </c>
      <c r="F132" s="144">
        <f t="shared" ref="F132:F195" si="19">IF(D132=3,1,0)</f>
        <v>0</v>
      </c>
      <c r="G132" s="134">
        <f t="shared" si="11"/>
        <v>1.6618767714596874E-2</v>
      </c>
      <c r="H132" s="110">
        <f t="shared" si="12"/>
        <v>1.6618767714596874E-2</v>
      </c>
      <c r="I132" s="136">
        <f t="shared" si="17"/>
        <v>6.5505626070888114E-6</v>
      </c>
      <c r="J132" s="136" t="str">
        <f t="shared" ref="J132:J195" si="20">IF(D132=3,"yellow",IF(D132=2,"blue",IF(D132=1,"white")))</f>
        <v>blue</v>
      </c>
      <c r="K132" s="108" t="e">
        <f t="shared" ref="K132:K195" si="21">IF($J132="yellow",C132, NA())</f>
        <v>#N/A</v>
      </c>
      <c r="L132" s="108">
        <f t="shared" ref="L132:L195" si="22">IF($J132="blue",C132, NA())</f>
        <v>1.4059361024153011E-2</v>
      </c>
      <c r="M132" s="108" t="e">
        <f t="shared" ref="M132:M195" si="23">IF($J132="white",C132, NA())</f>
        <v>#N/A</v>
      </c>
    </row>
    <row r="133" spans="2:13">
      <c r="B133" s="113">
        <v>5.0199999999999996</v>
      </c>
      <c r="C133" s="134">
        <v>1.8530000000000001E-2</v>
      </c>
      <c r="D133" s="144">
        <v>2</v>
      </c>
      <c r="E133" s="144">
        <f t="shared" si="18"/>
        <v>0</v>
      </c>
      <c r="F133" s="144">
        <f t="shared" si="19"/>
        <v>0</v>
      </c>
      <c r="G133" s="134">
        <f t="shared" si="11"/>
        <v>1.6620572688677341E-2</v>
      </c>
      <c r="H133" s="110">
        <f t="shared" si="12"/>
        <v>1.6620572688677341E-2</v>
      </c>
      <c r="I133" s="136">
        <f t="shared" si="17"/>
        <v>3.6459126572248836E-6</v>
      </c>
      <c r="J133" s="136" t="str">
        <f t="shared" si="20"/>
        <v>blue</v>
      </c>
      <c r="K133" s="108" t="e">
        <f t="shared" si="21"/>
        <v>#N/A</v>
      </c>
      <c r="L133" s="108">
        <f t="shared" si="22"/>
        <v>1.8530000000000001E-2</v>
      </c>
      <c r="M133" s="108" t="e">
        <f t="shared" si="23"/>
        <v>#N/A</v>
      </c>
    </row>
    <row r="134" spans="2:13">
      <c r="B134" s="91">
        <v>5.0356164383561648</v>
      </c>
      <c r="C134" s="134">
        <v>1.0095775286268885E-2</v>
      </c>
      <c r="D134" s="144">
        <v>3</v>
      </c>
      <c r="E134" s="144">
        <f t="shared" si="18"/>
        <v>0</v>
      </c>
      <c r="F134" s="144">
        <f t="shared" si="19"/>
        <v>1</v>
      </c>
      <c r="G134" s="134">
        <f t="shared" si="11"/>
        <v>1.6628528717675294E-2</v>
      </c>
      <c r="H134" s="110">
        <f t="shared" si="12"/>
        <v>1.2994570268142136E-2</v>
      </c>
      <c r="I134" s="136">
        <f t="shared" si="17"/>
        <v>8.4030123469335399E-6</v>
      </c>
      <c r="J134" s="136" t="str">
        <f t="shared" si="20"/>
        <v>yellow</v>
      </c>
      <c r="K134" s="108">
        <f t="shared" si="21"/>
        <v>1.0095775286268885E-2</v>
      </c>
      <c r="L134" s="108" t="e">
        <f t="shared" si="22"/>
        <v>#N/A</v>
      </c>
      <c r="M134" s="108" t="e">
        <f t="shared" si="23"/>
        <v>#N/A</v>
      </c>
    </row>
    <row r="135" spans="2:13">
      <c r="B135" s="83">
        <v>5.0684931506849313</v>
      </c>
      <c r="C135" s="134">
        <v>1.3498903746026946E-2</v>
      </c>
      <c r="D135" s="144">
        <v>3</v>
      </c>
      <c r="E135" s="144">
        <f t="shared" si="18"/>
        <v>0</v>
      </c>
      <c r="F135" s="144">
        <f t="shared" si="19"/>
        <v>1</v>
      </c>
      <c r="G135" s="134">
        <f t="shared" si="11"/>
        <v>1.6645504268448685E-2</v>
      </c>
      <c r="H135" s="110">
        <f t="shared" si="12"/>
        <v>1.3011545818915527E-2</v>
      </c>
      <c r="I135" s="136">
        <f t="shared" si="17"/>
        <v>2.3751774911833983E-7</v>
      </c>
      <c r="J135" s="136" t="str">
        <f t="shared" si="20"/>
        <v>yellow</v>
      </c>
      <c r="K135" s="108">
        <f t="shared" si="21"/>
        <v>1.3498903746026946E-2</v>
      </c>
      <c r="L135" s="108" t="e">
        <f t="shared" si="22"/>
        <v>#N/A</v>
      </c>
      <c r="M135" s="108" t="e">
        <f t="shared" si="23"/>
        <v>#N/A</v>
      </c>
    </row>
    <row r="136" spans="2:13">
      <c r="B136" s="96">
        <v>5.087671232876712</v>
      </c>
      <c r="C136" s="134">
        <v>1.6654087390078995E-2</v>
      </c>
      <c r="D136" s="144">
        <v>2</v>
      </c>
      <c r="E136" s="144">
        <f t="shared" si="18"/>
        <v>0</v>
      </c>
      <c r="F136" s="144">
        <f t="shared" si="19"/>
        <v>0</v>
      </c>
      <c r="G136" s="134">
        <f t="shared" si="11"/>
        <v>1.6655550511703712E-2</v>
      </c>
      <c r="H136" s="110">
        <f t="shared" si="12"/>
        <v>1.6655550511703712E-2</v>
      </c>
      <c r="I136" s="136">
        <f t="shared" si="17"/>
        <v>2.1407248887156859E-12</v>
      </c>
      <c r="J136" s="136" t="str">
        <f t="shared" si="20"/>
        <v>blue</v>
      </c>
      <c r="K136" s="108" t="e">
        <f t="shared" si="21"/>
        <v>#N/A</v>
      </c>
      <c r="L136" s="108">
        <f t="shared" si="22"/>
        <v>1.6654087390078995E-2</v>
      </c>
      <c r="M136" s="108" t="e">
        <f t="shared" si="23"/>
        <v>#N/A</v>
      </c>
    </row>
    <row r="137" spans="2:13">
      <c r="B137" s="129">
        <v>5.1150684931506847</v>
      </c>
      <c r="C137" s="134">
        <v>1.5779476726427343E-2</v>
      </c>
      <c r="D137" s="144">
        <v>2</v>
      </c>
      <c r="E137" s="144">
        <f t="shared" si="18"/>
        <v>0</v>
      </c>
      <c r="F137" s="144">
        <f t="shared" si="19"/>
        <v>0</v>
      </c>
      <c r="G137" s="134">
        <f t="shared" si="11"/>
        <v>1.6670089484854617E-2</v>
      </c>
      <c r="H137" s="110">
        <f t="shared" si="12"/>
        <v>1.6670089484854617E-2</v>
      </c>
      <c r="I137" s="136">
        <f t="shared" si="17"/>
        <v>7.9319108547343937E-7</v>
      </c>
      <c r="J137" s="136" t="str">
        <f t="shared" si="20"/>
        <v>blue</v>
      </c>
      <c r="K137" s="108" t="e">
        <f t="shared" si="21"/>
        <v>#N/A</v>
      </c>
      <c r="L137" s="108">
        <f t="shared" si="22"/>
        <v>1.5779476726427343E-2</v>
      </c>
      <c r="M137" s="108" t="e">
        <f t="shared" si="23"/>
        <v>#N/A</v>
      </c>
    </row>
    <row r="138" spans="2:13">
      <c r="B138" s="23">
        <v>5.1506849315068495</v>
      </c>
      <c r="C138" s="134">
        <v>1.4327504153127633E-2</v>
      </c>
      <c r="D138" s="144">
        <v>3</v>
      </c>
      <c r="E138" s="144">
        <f t="shared" si="18"/>
        <v>0</v>
      </c>
      <c r="F138" s="144">
        <f t="shared" si="19"/>
        <v>1</v>
      </c>
      <c r="G138" s="134">
        <f t="shared" si="11"/>
        <v>1.6689325219848995E-2</v>
      </c>
      <c r="H138" s="110">
        <f t="shared" si="12"/>
        <v>1.3055366770315836E-2</v>
      </c>
      <c r="I138" s="136">
        <f t="shared" si="17"/>
        <v>1.6183335207472498E-6</v>
      </c>
      <c r="J138" s="136" t="str">
        <f t="shared" si="20"/>
        <v>yellow</v>
      </c>
      <c r="K138" s="108">
        <f t="shared" si="21"/>
        <v>1.4327504153127633E-2</v>
      </c>
      <c r="L138" s="108" t="e">
        <f t="shared" si="22"/>
        <v>#N/A</v>
      </c>
      <c r="M138" s="108" t="e">
        <f t="shared" si="23"/>
        <v>#N/A</v>
      </c>
    </row>
    <row r="139" spans="2:13">
      <c r="B139" s="87">
        <v>5.1698630136986301</v>
      </c>
      <c r="C139" s="134">
        <v>1.7464023172310217E-2</v>
      </c>
      <c r="D139" s="144">
        <v>2</v>
      </c>
      <c r="E139" s="144">
        <f t="shared" si="18"/>
        <v>0</v>
      </c>
      <c r="F139" s="144">
        <f t="shared" si="19"/>
        <v>0</v>
      </c>
      <c r="G139" s="134">
        <f t="shared" si="11"/>
        <v>1.6699842432370503E-2</v>
      </c>
      <c r="H139" s="110">
        <f t="shared" si="12"/>
        <v>1.6699842432370503E-2</v>
      </c>
      <c r="I139" s="136">
        <f t="shared" si="17"/>
        <v>5.8397220329480792E-7</v>
      </c>
      <c r="J139" s="136" t="str">
        <f t="shared" si="20"/>
        <v>blue</v>
      </c>
      <c r="K139" s="108" t="e">
        <f t="shared" si="21"/>
        <v>#N/A</v>
      </c>
      <c r="L139" s="108">
        <f t="shared" si="22"/>
        <v>1.7464023172310217E-2</v>
      </c>
      <c r="M139" s="108" t="e">
        <f t="shared" si="23"/>
        <v>#N/A</v>
      </c>
    </row>
    <row r="140" spans="2:13">
      <c r="B140" s="113">
        <v>5.18</v>
      </c>
      <c r="C140" s="134">
        <v>1.821E-2</v>
      </c>
      <c r="D140" s="144">
        <v>2</v>
      </c>
      <c r="E140" s="144">
        <f t="shared" si="18"/>
        <v>0</v>
      </c>
      <c r="F140" s="144">
        <f t="shared" si="19"/>
        <v>0</v>
      </c>
      <c r="G140" s="134">
        <f t="shared" si="11"/>
        <v>1.6705447200842823E-2</v>
      </c>
      <c r="H140" s="110">
        <f t="shared" si="12"/>
        <v>1.6705447200842823E-2</v>
      </c>
      <c r="I140" s="136">
        <f t="shared" si="17"/>
        <v>2.2636791254516973E-6</v>
      </c>
      <c r="J140" s="136" t="str">
        <f t="shared" si="20"/>
        <v>blue</v>
      </c>
      <c r="K140" s="108" t="e">
        <f t="shared" si="21"/>
        <v>#N/A</v>
      </c>
      <c r="L140" s="108">
        <f t="shared" si="22"/>
        <v>1.821E-2</v>
      </c>
      <c r="M140" s="108" t="e">
        <f t="shared" si="23"/>
        <v>#N/A</v>
      </c>
    </row>
    <row r="141" spans="2:13">
      <c r="B141" s="81">
        <v>5.183561643835616</v>
      </c>
      <c r="C141" s="134">
        <v>1.4189173916020694E-2</v>
      </c>
      <c r="D141" s="144">
        <v>2</v>
      </c>
      <c r="E141" s="144">
        <f t="shared" si="18"/>
        <v>0</v>
      </c>
      <c r="F141" s="144">
        <f t="shared" si="19"/>
        <v>0</v>
      </c>
      <c r="G141" s="134">
        <f t="shared" si="11"/>
        <v>1.670742398804774E-2</v>
      </c>
      <c r="H141" s="110">
        <f t="shared" si="12"/>
        <v>1.670742398804774E-2</v>
      </c>
      <c r="I141" s="136">
        <f t="shared" si="17"/>
        <v>6.34158342526422E-6</v>
      </c>
      <c r="J141" s="136" t="str">
        <f t="shared" si="20"/>
        <v>blue</v>
      </c>
      <c r="K141" s="108" t="e">
        <f t="shared" si="21"/>
        <v>#N/A</v>
      </c>
      <c r="L141" s="108">
        <f t="shared" si="22"/>
        <v>1.4189173916020694E-2</v>
      </c>
      <c r="M141" s="108" t="e">
        <f t="shared" si="23"/>
        <v>#N/A</v>
      </c>
    </row>
    <row r="142" spans="2:13">
      <c r="B142" s="94">
        <v>5.2</v>
      </c>
      <c r="C142" s="134">
        <v>1.5294522461904882E-2</v>
      </c>
      <c r="D142" s="144">
        <v>2</v>
      </c>
      <c r="E142" s="144">
        <f t="shared" si="18"/>
        <v>0</v>
      </c>
      <c r="F142" s="144">
        <f t="shared" si="19"/>
        <v>0</v>
      </c>
      <c r="G142" s="134">
        <f t="shared" si="11"/>
        <v>1.671659873129375E-2</v>
      </c>
      <c r="H142" s="110">
        <f t="shared" si="12"/>
        <v>1.671659873129375E-2</v>
      </c>
      <c r="I142" s="136">
        <f t="shared" si="17"/>
        <v>2.0223009159589613E-6</v>
      </c>
      <c r="J142" s="136" t="str">
        <f t="shared" si="20"/>
        <v>blue</v>
      </c>
      <c r="K142" s="108" t="e">
        <f t="shared" si="21"/>
        <v>#N/A</v>
      </c>
      <c r="L142" s="108">
        <f t="shared" si="22"/>
        <v>1.5294522461904882E-2</v>
      </c>
      <c r="M142" s="108" t="e">
        <f t="shared" si="23"/>
        <v>#N/A</v>
      </c>
    </row>
    <row r="143" spans="2:13">
      <c r="B143" s="69">
        <v>5.2027397260273975</v>
      </c>
      <c r="C143" s="134">
        <v>1.118571257825449E-2</v>
      </c>
      <c r="D143" s="144">
        <v>3</v>
      </c>
      <c r="E143" s="144">
        <f t="shared" si="18"/>
        <v>0</v>
      </c>
      <c r="F143" s="144">
        <f t="shared" si="19"/>
        <v>1</v>
      </c>
      <c r="G143" s="134">
        <f t="shared" si="11"/>
        <v>1.6718136056318521E-2</v>
      </c>
      <c r="H143" s="110">
        <f t="shared" si="12"/>
        <v>1.3084177606785362E-2</v>
      </c>
      <c r="I143" s="136">
        <f t="shared" si="17"/>
        <v>3.604169464554726E-6</v>
      </c>
      <c r="J143" s="136" t="str">
        <f t="shared" si="20"/>
        <v>yellow</v>
      </c>
      <c r="K143" s="108">
        <f t="shared" si="21"/>
        <v>1.118571257825449E-2</v>
      </c>
      <c r="L143" s="108" t="e">
        <f t="shared" si="22"/>
        <v>#N/A</v>
      </c>
      <c r="M143" s="108" t="e">
        <f t="shared" si="23"/>
        <v>#N/A</v>
      </c>
    </row>
    <row r="144" spans="2:13">
      <c r="B144" s="113">
        <v>5.27</v>
      </c>
      <c r="C144" s="134">
        <v>1.4870000000000001E-2</v>
      </c>
      <c r="D144" s="144">
        <v>2</v>
      </c>
      <c r="E144" s="144">
        <f t="shared" si="18"/>
        <v>0</v>
      </c>
      <c r="F144" s="144">
        <f t="shared" si="19"/>
        <v>0</v>
      </c>
      <c r="G144" s="134">
        <f t="shared" si="11"/>
        <v>1.6756623065514165E-2</v>
      </c>
      <c r="H144" s="110">
        <f t="shared" si="12"/>
        <v>1.6756623065514165E-2</v>
      </c>
      <c r="I144" s="136">
        <f t="shared" si="17"/>
        <v>3.5593465913300617E-6</v>
      </c>
      <c r="J144" s="136" t="str">
        <f t="shared" si="20"/>
        <v>blue</v>
      </c>
      <c r="K144" s="108" t="e">
        <f t="shared" si="21"/>
        <v>#N/A</v>
      </c>
      <c r="L144" s="108">
        <f t="shared" si="22"/>
        <v>1.4870000000000001E-2</v>
      </c>
      <c r="M144" s="108" t="e">
        <f t="shared" si="23"/>
        <v>#N/A</v>
      </c>
    </row>
    <row r="145" spans="2:13">
      <c r="B145" s="22">
        <v>5.2849315068493148</v>
      </c>
      <c r="C145" s="134">
        <v>1.1496037925500762E-2</v>
      </c>
      <c r="D145" s="144">
        <v>3</v>
      </c>
      <c r="E145" s="144">
        <f t="shared" si="18"/>
        <v>0</v>
      </c>
      <c r="F145" s="144">
        <f t="shared" si="19"/>
        <v>1</v>
      </c>
      <c r="G145" s="134">
        <f t="shared" si="11"/>
        <v>1.6765364039880604E-2</v>
      </c>
      <c r="H145" s="110">
        <f t="shared" si="12"/>
        <v>1.3131405590347445E-2</v>
      </c>
      <c r="I145" s="136">
        <f t="shared" si="17"/>
        <v>2.674427399226094E-6</v>
      </c>
      <c r="J145" s="136" t="str">
        <f t="shared" si="20"/>
        <v>yellow</v>
      </c>
      <c r="K145" s="108">
        <f t="shared" si="21"/>
        <v>1.1496037925500762E-2</v>
      </c>
      <c r="L145" s="108" t="e">
        <f t="shared" si="22"/>
        <v>#N/A</v>
      </c>
      <c r="M145" s="108" t="e">
        <f t="shared" si="23"/>
        <v>#N/A</v>
      </c>
    </row>
    <row r="146" spans="2:13">
      <c r="B146" s="113">
        <v>5.32</v>
      </c>
      <c r="C146" s="134">
        <v>1.5859999999999999E-2</v>
      </c>
      <c r="D146" s="144">
        <v>3</v>
      </c>
      <c r="E146" s="144">
        <f t="shared" si="18"/>
        <v>0</v>
      </c>
      <c r="F146" s="144">
        <f t="shared" si="19"/>
        <v>1</v>
      </c>
      <c r="G146" s="134">
        <f t="shared" si="11"/>
        <v>1.6786179745822357E-2</v>
      </c>
      <c r="H146" s="110">
        <f t="shared" si="12"/>
        <v>1.3152221296289198E-2</v>
      </c>
      <c r="I146" s="136">
        <f t="shared" si="17"/>
        <v>7.3320655082697439E-6</v>
      </c>
      <c r="J146" s="136" t="str">
        <f t="shared" si="20"/>
        <v>yellow</v>
      </c>
      <c r="K146" s="108">
        <f t="shared" si="21"/>
        <v>1.5859999999999999E-2</v>
      </c>
      <c r="L146" s="108" t="e">
        <f t="shared" si="22"/>
        <v>#N/A</v>
      </c>
      <c r="M146" s="108" t="e">
        <f t="shared" si="23"/>
        <v>#N/A</v>
      </c>
    </row>
    <row r="147" spans="2:13">
      <c r="B147" s="113">
        <v>5.33</v>
      </c>
      <c r="C147" s="134">
        <v>1.917E-2</v>
      </c>
      <c r="D147" s="144">
        <v>2</v>
      </c>
      <c r="E147" s="144">
        <f t="shared" si="18"/>
        <v>0</v>
      </c>
      <c r="F147" s="144">
        <f t="shared" si="19"/>
        <v>0</v>
      </c>
      <c r="G147" s="134">
        <f t="shared" si="11"/>
        <v>1.6792189716686574E-2</v>
      </c>
      <c r="H147" s="110">
        <f t="shared" si="12"/>
        <v>1.6792189716686574E-2</v>
      </c>
      <c r="I147" s="136">
        <f t="shared" si="17"/>
        <v>5.6539817434310745E-6</v>
      </c>
      <c r="J147" s="136" t="str">
        <f t="shared" si="20"/>
        <v>blue</v>
      </c>
      <c r="K147" s="108" t="e">
        <f t="shared" si="21"/>
        <v>#N/A</v>
      </c>
      <c r="L147" s="108">
        <f t="shared" si="22"/>
        <v>1.917E-2</v>
      </c>
      <c r="M147" s="108" t="e">
        <f t="shared" si="23"/>
        <v>#N/A</v>
      </c>
    </row>
    <row r="148" spans="2:13">
      <c r="B148" s="90">
        <v>5.3671232876712329</v>
      </c>
      <c r="C148" s="134">
        <v>1.6833873243505288E-2</v>
      </c>
      <c r="D148" s="144">
        <v>2</v>
      </c>
      <c r="E148" s="144">
        <f t="shared" si="18"/>
        <v>0</v>
      </c>
      <c r="F148" s="144">
        <f t="shared" si="19"/>
        <v>0</v>
      </c>
      <c r="G148" s="134">
        <f t="shared" si="11"/>
        <v>1.6814792021146188E-2</v>
      </c>
      <c r="H148" s="110">
        <f t="shared" si="12"/>
        <v>1.6814792021146188E-2</v>
      </c>
      <c r="I148" s="136">
        <f t="shared" si="17"/>
        <v>3.6409304671743824E-10</v>
      </c>
      <c r="J148" s="136" t="str">
        <f t="shared" si="20"/>
        <v>blue</v>
      </c>
      <c r="K148" s="108" t="e">
        <f t="shared" si="21"/>
        <v>#N/A</v>
      </c>
      <c r="L148" s="108">
        <f t="shared" si="22"/>
        <v>1.6833873243505288E-2</v>
      </c>
      <c r="M148" s="108" t="e">
        <f t="shared" si="23"/>
        <v>#N/A</v>
      </c>
    </row>
    <row r="149" spans="2:13">
      <c r="B149" s="113">
        <v>5.4029999999999996</v>
      </c>
      <c r="C149" s="134">
        <v>1.617E-2</v>
      </c>
      <c r="D149" s="144">
        <v>3</v>
      </c>
      <c r="E149" s="144">
        <f t="shared" si="18"/>
        <v>0</v>
      </c>
      <c r="F149" s="144">
        <f t="shared" si="19"/>
        <v>1</v>
      </c>
      <c r="G149" s="134">
        <f t="shared" si="11"/>
        <v>1.6837075989008993E-2</v>
      </c>
      <c r="H149" s="110">
        <f t="shared" si="12"/>
        <v>1.3203117539475834E-2</v>
      </c>
      <c r="I149" s="136">
        <f t="shared" si="17"/>
        <v>8.8023915345659313E-6</v>
      </c>
      <c r="J149" s="136" t="str">
        <f t="shared" si="20"/>
        <v>yellow</v>
      </c>
      <c r="K149" s="108">
        <f t="shared" si="21"/>
        <v>1.617E-2</v>
      </c>
      <c r="L149" s="108" t="e">
        <f t="shared" si="22"/>
        <v>#N/A</v>
      </c>
      <c r="M149" s="108" t="e">
        <f t="shared" si="23"/>
        <v>#N/A</v>
      </c>
    </row>
    <row r="150" spans="2:13">
      <c r="B150" s="135">
        <v>5.4054794520547942</v>
      </c>
      <c r="C150" s="134">
        <v>1.5253180533004743E-2</v>
      </c>
      <c r="D150" s="144">
        <v>1</v>
      </c>
      <c r="E150" s="144">
        <f t="shared" si="18"/>
        <v>1</v>
      </c>
      <c r="F150" s="144">
        <f t="shared" si="19"/>
        <v>0</v>
      </c>
      <c r="G150" s="134">
        <f t="shared" si="11"/>
        <v>1.6838632184798186E-2</v>
      </c>
      <c r="H150" s="110">
        <f t="shared" si="12"/>
        <v>1.7223383603831219E-2</v>
      </c>
      <c r="I150" s="136">
        <f t="shared" si="17"/>
        <v>3.8817001402940794E-6</v>
      </c>
      <c r="J150" s="136" t="str">
        <f t="shared" si="20"/>
        <v>white</v>
      </c>
      <c r="K150" s="108" t="e">
        <f t="shared" si="21"/>
        <v>#N/A</v>
      </c>
      <c r="L150" s="108" t="e">
        <f t="shared" si="22"/>
        <v>#N/A</v>
      </c>
      <c r="M150" s="108">
        <f t="shared" si="23"/>
        <v>1.5253180533004743E-2</v>
      </c>
    </row>
    <row r="151" spans="2:13">
      <c r="B151" s="113">
        <v>5.42</v>
      </c>
      <c r="C151" s="134">
        <v>1.9470000000000001E-2</v>
      </c>
      <c r="D151" s="144">
        <v>2</v>
      </c>
      <c r="E151" s="144">
        <f t="shared" si="18"/>
        <v>0</v>
      </c>
      <c r="F151" s="144">
        <f t="shared" si="19"/>
        <v>0</v>
      </c>
      <c r="G151" s="134">
        <f t="shared" si="11"/>
        <v>1.6847787969217584E-2</v>
      </c>
      <c r="H151" s="110">
        <f t="shared" si="12"/>
        <v>1.6847787969217584E-2</v>
      </c>
      <c r="I151" s="136">
        <f t="shared" si="17"/>
        <v>6.8759959343800473E-6</v>
      </c>
      <c r="J151" s="136" t="str">
        <f t="shared" si="20"/>
        <v>blue</v>
      </c>
      <c r="K151" s="108" t="e">
        <f t="shared" si="21"/>
        <v>#N/A</v>
      </c>
      <c r="L151" s="108">
        <f t="shared" si="22"/>
        <v>1.9470000000000001E-2</v>
      </c>
      <c r="M151" s="108" t="e">
        <f t="shared" si="23"/>
        <v>#N/A</v>
      </c>
    </row>
    <row r="152" spans="2:13">
      <c r="B152" s="113">
        <v>5.44</v>
      </c>
      <c r="C152" s="134">
        <v>1.6040000000000002E-2</v>
      </c>
      <c r="D152" s="144">
        <v>2</v>
      </c>
      <c r="E152" s="144">
        <f t="shared" si="18"/>
        <v>0</v>
      </c>
      <c r="F152" s="144">
        <f t="shared" si="19"/>
        <v>0</v>
      </c>
      <c r="G152" s="134">
        <f t="shared" si="11"/>
        <v>1.686051712692695E-2</v>
      </c>
      <c r="H152" s="110">
        <f t="shared" si="12"/>
        <v>1.686051712692695E-2</v>
      </c>
      <c r="I152" s="136">
        <f t="shared" si="17"/>
        <v>6.7324835558045308E-7</v>
      </c>
      <c r="J152" s="136" t="str">
        <f t="shared" si="20"/>
        <v>blue</v>
      </c>
      <c r="K152" s="108" t="e">
        <f t="shared" si="21"/>
        <v>#N/A</v>
      </c>
      <c r="L152" s="108">
        <f t="shared" si="22"/>
        <v>1.6040000000000002E-2</v>
      </c>
      <c r="M152" s="108" t="e">
        <f t="shared" si="23"/>
        <v>#N/A</v>
      </c>
    </row>
    <row r="153" spans="2:13">
      <c r="B153" s="157">
        <v>5.4465753424657537</v>
      </c>
      <c r="C153" s="134">
        <v>1.6546936768176548E-2</v>
      </c>
      <c r="D153" s="144">
        <v>2</v>
      </c>
      <c r="E153" s="144">
        <f t="shared" si="18"/>
        <v>0</v>
      </c>
      <c r="F153" s="144">
        <f t="shared" si="19"/>
        <v>0</v>
      </c>
      <c r="G153" s="134">
        <f t="shared" si="11"/>
        <v>1.6864732140893936E-2</v>
      </c>
      <c r="H153" s="110">
        <f t="shared" si="12"/>
        <v>1.6864732140893936E-2</v>
      </c>
      <c r="I153" s="136">
        <f t="shared" si="17"/>
        <v>1.0099389892058317E-7</v>
      </c>
      <c r="J153" s="136" t="str">
        <f t="shared" si="20"/>
        <v>blue</v>
      </c>
      <c r="K153" s="108" t="e">
        <f t="shared" si="21"/>
        <v>#N/A</v>
      </c>
      <c r="L153" s="108">
        <f t="shared" si="22"/>
        <v>1.6546936768176548E-2</v>
      </c>
      <c r="M153" s="108" t="e">
        <f t="shared" si="23"/>
        <v>#N/A</v>
      </c>
    </row>
    <row r="154" spans="2:13">
      <c r="B154" s="86">
        <v>5.4493150684931511</v>
      </c>
      <c r="C154" s="134">
        <v>1.7405264170534982E-2</v>
      </c>
      <c r="D154" s="144">
        <v>2</v>
      </c>
      <c r="E154" s="144">
        <f t="shared" si="18"/>
        <v>0</v>
      </c>
      <c r="F154" s="144">
        <f t="shared" si="19"/>
        <v>0</v>
      </c>
      <c r="G154" s="134">
        <f t="shared" si="11"/>
        <v>1.6866492804332733E-2</v>
      </c>
      <c r="H154" s="110">
        <f t="shared" si="12"/>
        <v>1.6866492804332733E-2</v>
      </c>
      <c r="I154" s="136">
        <f t="shared" si="17"/>
        <v>2.9027458503943841E-7</v>
      </c>
      <c r="J154" s="136" t="str">
        <f t="shared" si="20"/>
        <v>blue</v>
      </c>
      <c r="K154" s="108" t="e">
        <f t="shared" si="21"/>
        <v>#N/A</v>
      </c>
      <c r="L154" s="108">
        <f t="shared" si="22"/>
        <v>1.7405264170534982E-2</v>
      </c>
      <c r="M154" s="108" t="e">
        <f t="shared" si="23"/>
        <v>#N/A</v>
      </c>
    </row>
    <row r="155" spans="2:13">
      <c r="B155" s="113">
        <v>5.45</v>
      </c>
      <c r="C155" s="134">
        <v>1.2239999999999999E-2</v>
      </c>
      <c r="D155" s="144">
        <v>3</v>
      </c>
      <c r="E155" s="144">
        <f t="shared" si="18"/>
        <v>0</v>
      </c>
      <c r="F155" s="144">
        <f t="shared" si="19"/>
        <v>1</v>
      </c>
      <c r="G155" s="134">
        <f t="shared" si="11"/>
        <v>1.6866933375314096E-2</v>
      </c>
      <c r="H155" s="110">
        <f t="shared" si="12"/>
        <v>1.3232974925780938E-2</v>
      </c>
      <c r="I155" s="136">
        <f t="shared" si="17"/>
        <v>9.8599920322966063E-7</v>
      </c>
      <c r="J155" s="136" t="str">
        <f t="shared" si="20"/>
        <v>yellow</v>
      </c>
      <c r="K155" s="108">
        <f t="shared" si="21"/>
        <v>1.2239999999999999E-2</v>
      </c>
      <c r="L155" s="108" t="e">
        <f t="shared" si="22"/>
        <v>#N/A</v>
      </c>
      <c r="M155" s="108" t="e">
        <f t="shared" si="23"/>
        <v>#N/A</v>
      </c>
    </row>
    <row r="156" spans="2:13">
      <c r="B156" s="111">
        <v>5.4794520547945202</v>
      </c>
      <c r="C156" s="134">
        <v>1.5860103590361604E-2</v>
      </c>
      <c r="D156" s="144">
        <v>2</v>
      </c>
      <c r="E156" s="144">
        <f t="shared" si="18"/>
        <v>0</v>
      </c>
      <c r="F156" s="144">
        <f t="shared" si="19"/>
        <v>0</v>
      </c>
      <c r="G156" s="134">
        <f t="shared" si="11"/>
        <v>1.6886031870487959E-2</v>
      </c>
      <c r="H156" s="110">
        <f t="shared" si="12"/>
        <v>1.6886031870487959E-2</v>
      </c>
      <c r="I156" s="136">
        <f t="shared" si="17"/>
        <v>1.0525288359630207E-6</v>
      </c>
      <c r="J156" s="136" t="str">
        <f t="shared" si="20"/>
        <v>blue</v>
      </c>
      <c r="K156" s="108" t="e">
        <f t="shared" si="21"/>
        <v>#N/A</v>
      </c>
      <c r="L156" s="108">
        <f t="shared" si="22"/>
        <v>1.5860103590361604E-2</v>
      </c>
      <c r="M156" s="108" t="e">
        <f t="shared" si="23"/>
        <v>#N/A</v>
      </c>
    </row>
    <row r="157" spans="2:13">
      <c r="B157" s="88">
        <v>5.4904109589041097</v>
      </c>
      <c r="C157" s="134">
        <v>1.493524141453479E-2</v>
      </c>
      <c r="D157" s="144">
        <v>1</v>
      </c>
      <c r="E157" s="144">
        <f t="shared" si="18"/>
        <v>1</v>
      </c>
      <c r="F157" s="144">
        <f t="shared" si="19"/>
        <v>0</v>
      </c>
      <c r="G157" s="134">
        <f t="shared" si="11"/>
        <v>1.6893215392726008E-2</v>
      </c>
      <c r="H157" s="110">
        <f t="shared" si="12"/>
        <v>1.7277966811759041E-2</v>
      </c>
      <c r="I157" s="136">
        <f t="shared" si="17"/>
        <v>5.4883622867995216E-6</v>
      </c>
      <c r="J157" s="136" t="str">
        <f t="shared" si="20"/>
        <v>white</v>
      </c>
      <c r="K157" s="108" t="e">
        <f t="shared" si="21"/>
        <v>#N/A</v>
      </c>
      <c r="L157" s="108" t="e">
        <f t="shared" si="22"/>
        <v>#N/A</v>
      </c>
      <c r="M157" s="108">
        <f t="shared" si="23"/>
        <v>1.493524141453479E-2</v>
      </c>
    </row>
    <row r="158" spans="2:13">
      <c r="B158" s="113">
        <v>5.52</v>
      </c>
      <c r="C158" s="134">
        <v>1.5520000000000001E-2</v>
      </c>
      <c r="D158" s="144">
        <v>2</v>
      </c>
      <c r="E158" s="144">
        <f t="shared" si="18"/>
        <v>0</v>
      </c>
      <c r="F158" s="144">
        <f t="shared" si="19"/>
        <v>0</v>
      </c>
      <c r="G158" s="134">
        <f t="shared" si="11"/>
        <v>1.6912821138723701E-2</v>
      </c>
      <c r="H158" s="110">
        <f t="shared" si="12"/>
        <v>1.6912821138723701E-2</v>
      </c>
      <c r="I158" s="136">
        <f t="shared" si="17"/>
        <v>1.939950724475584E-6</v>
      </c>
      <c r="J158" s="136" t="str">
        <f t="shared" si="20"/>
        <v>blue</v>
      </c>
      <c r="K158" s="108" t="e">
        <f t="shared" si="21"/>
        <v>#N/A</v>
      </c>
      <c r="L158" s="108">
        <f t="shared" si="22"/>
        <v>1.5520000000000001E-2</v>
      </c>
      <c r="M158" s="108" t="e">
        <f t="shared" si="23"/>
        <v>#N/A</v>
      </c>
    </row>
    <row r="159" spans="2:13">
      <c r="B159" s="80">
        <v>5.5315068493150683</v>
      </c>
      <c r="C159" s="134">
        <v>1.5596183022493661E-2</v>
      </c>
      <c r="D159" s="144">
        <v>2</v>
      </c>
      <c r="E159" s="144">
        <f t="shared" si="18"/>
        <v>0</v>
      </c>
      <c r="F159" s="144">
        <f t="shared" si="19"/>
        <v>0</v>
      </c>
      <c r="G159" s="134">
        <f t="shared" ref="G159:G222" si="24">(Beta1)+
(Beta2*((1-EXP(-B159/Lambda1))/(B159/Lambda1)))+
(Beta3*((((1-EXP(-B159/Lambda1))/(B159/Lambda1)))-
(EXP(-B159/Lambda1))))+
(Beta4*((((1-EXP(-B159/Lambda2))/(B159/Lambda2)))-
(EXP(-B159/Lambda2))))</f>
        <v>1.6920528837897242E-2</v>
      </c>
      <c r="H159" s="110">
        <f t="shared" ref="H159:H222" si="25">(Beta1)+
(Beta2*((1-EXP(-B159/Lambda1))/(B159/Lambda1)))+
(Beta3*((((1-EXP(-B159/Lambda1))/(B159/Lambda1)))-
(EXP(-B159/Lambda1))))+
(Beta4*((((1-EXP(-B159/Lambda2))/(B159/Lambda2)))-
(EXP(-B159/Lambda2))))+(E159*Beta5)+(F159*Beta6)</f>
        <v>1.6920528837897242E-2</v>
      </c>
      <c r="I159" s="136">
        <f t="shared" si="17"/>
        <v>1.7538918387769754E-6</v>
      </c>
      <c r="J159" s="136" t="str">
        <f t="shared" si="20"/>
        <v>blue</v>
      </c>
      <c r="K159" s="108" t="e">
        <f t="shared" si="21"/>
        <v>#N/A</v>
      </c>
      <c r="L159" s="108">
        <f t="shared" si="22"/>
        <v>1.5596183022493661E-2</v>
      </c>
      <c r="M159" s="108" t="e">
        <f t="shared" si="23"/>
        <v>#N/A</v>
      </c>
    </row>
    <row r="160" spans="2:13">
      <c r="B160" s="113">
        <v>5.54</v>
      </c>
      <c r="C160" s="134">
        <v>1.272E-2</v>
      </c>
      <c r="D160" s="144">
        <v>3</v>
      </c>
      <c r="E160" s="144">
        <f t="shared" si="18"/>
        <v>0</v>
      </c>
      <c r="F160" s="144">
        <f t="shared" si="19"/>
        <v>1</v>
      </c>
      <c r="G160" s="134">
        <f t="shared" si="24"/>
        <v>1.6926247880261876E-2</v>
      </c>
      <c r="H160" s="110">
        <f t="shared" si="25"/>
        <v>1.3292289430728717E-2</v>
      </c>
      <c r="I160" s="136">
        <f t="shared" si="17"/>
        <v>3.2751519252379865E-7</v>
      </c>
      <c r="J160" s="136" t="str">
        <f t="shared" si="20"/>
        <v>yellow</v>
      </c>
      <c r="K160" s="108">
        <f t="shared" si="21"/>
        <v>1.272E-2</v>
      </c>
      <c r="L160" s="108" t="e">
        <f t="shared" si="22"/>
        <v>#N/A</v>
      </c>
      <c r="M160" s="108" t="e">
        <f t="shared" si="23"/>
        <v>#N/A</v>
      </c>
    </row>
    <row r="161" spans="2:13">
      <c r="B161" s="93">
        <v>5.5643835616438357</v>
      </c>
      <c r="C161" s="134">
        <v>1.5300286959860767E-2</v>
      </c>
      <c r="D161" s="144">
        <v>2</v>
      </c>
      <c r="E161" s="144">
        <f t="shared" si="18"/>
        <v>0</v>
      </c>
      <c r="F161" s="144">
        <f t="shared" si="19"/>
        <v>0</v>
      </c>
      <c r="G161" s="134">
        <f t="shared" si="24"/>
        <v>1.6942809280648903E-2</v>
      </c>
      <c r="H161" s="110">
        <f t="shared" si="25"/>
        <v>1.6942809280648903E-2</v>
      </c>
      <c r="I161" s="136">
        <f t="shared" ref="I161:I224" si="26">IF(C161&gt;0,POWER(C161-H161,2),"")</f>
        <v>2.6978795742872444E-6</v>
      </c>
      <c r="J161" s="136" t="str">
        <f t="shared" si="20"/>
        <v>blue</v>
      </c>
      <c r="K161" s="108" t="e">
        <f t="shared" si="21"/>
        <v>#N/A</v>
      </c>
      <c r="L161" s="108">
        <f t="shared" si="22"/>
        <v>1.5300286959860767E-2</v>
      </c>
      <c r="M161" s="108" t="e">
        <f t="shared" si="23"/>
        <v>#N/A</v>
      </c>
    </row>
    <row r="162" spans="2:13">
      <c r="B162" s="113">
        <v>5.57</v>
      </c>
      <c r="C162" s="134">
        <v>1.702E-2</v>
      </c>
      <c r="D162" s="144">
        <v>3</v>
      </c>
      <c r="E162" s="144">
        <f t="shared" si="18"/>
        <v>0</v>
      </c>
      <c r="F162" s="144">
        <f t="shared" si="19"/>
        <v>1</v>
      </c>
      <c r="G162" s="134">
        <f t="shared" si="24"/>
        <v>1.6946653966610836E-2</v>
      </c>
      <c r="H162" s="110">
        <f t="shared" si="25"/>
        <v>1.3312695517077677E-2</v>
      </c>
      <c r="I162" s="136">
        <f t="shared" si="26"/>
        <v>1.3744106529095957E-5</v>
      </c>
      <c r="J162" s="136" t="str">
        <f t="shared" si="20"/>
        <v>yellow</v>
      </c>
      <c r="K162" s="108">
        <f t="shared" si="21"/>
        <v>1.702E-2</v>
      </c>
      <c r="L162" s="108" t="e">
        <f t="shared" si="22"/>
        <v>#N/A</v>
      </c>
      <c r="M162" s="108" t="e">
        <f t="shared" si="23"/>
        <v>#N/A</v>
      </c>
    </row>
    <row r="163" spans="2:13">
      <c r="B163" s="113">
        <v>5.59</v>
      </c>
      <c r="C163" s="134">
        <v>2.0670000000000001E-2</v>
      </c>
      <c r="D163" s="144">
        <v>2</v>
      </c>
      <c r="E163" s="144">
        <f t="shared" si="18"/>
        <v>0</v>
      </c>
      <c r="F163" s="144">
        <f t="shared" si="19"/>
        <v>0</v>
      </c>
      <c r="G163" s="134">
        <f t="shared" si="24"/>
        <v>1.6960436306383046E-2</v>
      </c>
      <c r="H163" s="110">
        <f t="shared" si="25"/>
        <v>1.6960436306383046E-2</v>
      </c>
      <c r="I163" s="136">
        <f t="shared" si="26"/>
        <v>1.3760862797001062E-5</v>
      </c>
      <c r="J163" s="136" t="str">
        <f t="shared" si="20"/>
        <v>blue</v>
      </c>
      <c r="K163" s="108" t="e">
        <f t="shared" si="21"/>
        <v>#N/A</v>
      </c>
      <c r="L163" s="108">
        <f t="shared" si="22"/>
        <v>2.0670000000000001E-2</v>
      </c>
      <c r="M163" s="108" t="e">
        <f t="shared" si="23"/>
        <v>#N/A</v>
      </c>
    </row>
    <row r="164" spans="2:13">
      <c r="B164" s="113">
        <v>5.62</v>
      </c>
      <c r="C164" s="134">
        <v>1.848E-2</v>
      </c>
      <c r="D164" s="144">
        <v>2</v>
      </c>
      <c r="E164" s="144">
        <f t="shared" si="18"/>
        <v>0</v>
      </c>
      <c r="F164" s="144">
        <f t="shared" si="19"/>
        <v>0</v>
      </c>
      <c r="G164" s="134">
        <f t="shared" si="24"/>
        <v>1.6981378800757955E-2</v>
      </c>
      <c r="H164" s="110">
        <f t="shared" si="25"/>
        <v>1.6981378800757955E-2</v>
      </c>
      <c r="I164" s="136">
        <f t="shared" si="26"/>
        <v>2.2458654988176654E-6</v>
      </c>
      <c r="J164" s="136" t="str">
        <f t="shared" si="20"/>
        <v>blue</v>
      </c>
      <c r="K164" s="108" t="e">
        <f t="shared" si="21"/>
        <v>#N/A</v>
      </c>
      <c r="L164" s="108">
        <f t="shared" si="22"/>
        <v>1.848E-2</v>
      </c>
      <c r="M164" s="108" t="e">
        <f t="shared" si="23"/>
        <v>#N/A</v>
      </c>
    </row>
    <row r="165" spans="2:13">
      <c r="B165" s="113">
        <v>5.65</v>
      </c>
      <c r="C165" s="134">
        <v>1.7649999999999999E-2</v>
      </c>
      <c r="D165" s="144">
        <v>3</v>
      </c>
      <c r="E165" s="144">
        <f t="shared" si="18"/>
        <v>0</v>
      </c>
      <c r="F165" s="144">
        <f t="shared" si="19"/>
        <v>1</v>
      </c>
      <c r="G165" s="134">
        <f t="shared" si="24"/>
        <v>1.7002645834609829E-2</v>
      </c>
      <c r="H165" s="110">
        <f t="shared" si="25"/>
        <v>1.3368687385076671E-2</v>
      </c>
      <c r="I165" s="136">
        <f t="shared" si="26"/>
        <v>1.8329637706701627E-5</v>
      </c>
      <c r="J165" s="136" t="str">
        <f t="shared" si="20"/>
        <v>yellow</v>
      </c>
      <c r="K165" s="108">
        <f t="shared" si="21"/>
        <v>1.7649999999999999E-2</v>
      </c>
      <c r="L165" s="108" t="e">
        <f t="shared" si="22"/>
        <v>#N/A</v>
      </c>
      <c r="M165" s="108" t="e">
        <f t="shared" si="23"/>
        <v>#N/A</v>
      </c>
    </row>
    <row r="166" spans="2:13">
      <c r="B166" s="79">
        <v>5.6575342465753424</v>
      </c>
      <c r="C166" s="134">
        <v>1.6346144593403375E-2</v>
      </c>
      <c r="D166" s="144">
        <v>1</v>
      </c>
      <c r="E166" s="144">
        <f t="shared" si="18"/>
        <v>1</v>
      </c>
      <c r="F166" s="144">
        <f t="shared" si="19"/>
        <v>0</v>
      </c>
      <c r="G166" s="134">
        <f t="shared" si="24"/>
        <v>1.7008038078553275E-2</v>
      </c>
      <c r="H166" s="110">
        <f t="shared" si="25"/>
        <v>1.7392789497586308E-2</v>
      </c>
      <c r="I166" s="136">
        <f t="shared" si="26"/>
        <v>1.0954655554521005E-6</v>
      </c>
      <c r="J166" s="136" t="str">
        <f t="shared" si="20"/>
        <v>white</v>
      </c>
      <c r="K166" s="108" t="e">
        <f t="shared" si="21"/>
        <v>#N/A</v>
      </c>
      <c r="L166" s="108" t="e">
        <f t="shared" si="22"/>
        <v>#N/A</v>
      </c>
      <c r="M166" s="108">
        <f t="shared" si="23"/>
        <v>1.6346144593403375E-2</v>
      </c>
    </row>
    <row r="167" spans="2:13">
      <c r="B167" s="113">
        <v>5.67</v>
      </c>
      <c r="C167" s="134">
        <v>2.1669999999999998E-2</v>
      </c>
      <c r="D167" s="144">
        <v>2</v>
      </c>
      <c r="E167" s="144">
        <f t="shared" si="18"/>
        <v>0</v>
      </c>
      <c r="F167" s="144">
        <f t="shared" si="19"/>
        <v>0</v>
      </c>
      <c r="G167" s="134">
        <f t="shared" si="24"/>
        <v>1.7017005074740039E-2</v>
      </c>
      <c r="H167" s="110">
        <f t="shared" si="25"/>
        <v>1.7017005074740039E-2</v>
      </c>
      <c r="I167" s="136">
        <f t="shared" si="26"/>
        <v>2.1650361774494935E-5</v>
      </c>
      <c r="J167" s="136" t="str">
        <f t="shared" si="20"/>
        <v>blue</v>
      </c>
      <c r="K167" s="108" t="e">
        <f t="shared" si="21"/>
        <v>#N/A</v>
      </c>
      <c r="L167" s="108">
        <f t="shared" si="22"/>
        <v>2.1669999999999998E-2</v>
      </c>
      <c r="M167" s="108" t="e">
        <f t="shared" si="23"/>
        <v>#N/A</v>
      </c>
    </row>
    <row r="168" spans="2:13">
      <c r="B168" s="113">
        <v>5.68</v>
      </c>
      <c r="C168" s="134">
        <v>1.6200000000000003E-2</v>
      </c>
      <c r="D168" s="144">
        <v>2</v>
      </c>
      <c r="E168" s="144">
        <f t="shared" si="18"/>
        <v>0</v>
      </c>
      <c r="F168" s="144">
        <f t="shared" si="19"/>
        <v>0</v>
      </c>
      <c r="G168" s="134">
        <f t="shared" si="24"/>
        <v>1.7024239255386871E-2</v>
      </c>
      <c r="H168" s="110">
        <f t="shared" si="25"/>
        <v>1.7024239255386871E-2</v>
      </c>
      <c r="I168" s="136">
        <f t="shared" si="26"/>
        <v>6.793703501207E-7</v>
      </c>
      <c r="J168" s="136" t="str">
        <f t="shared" si="20"/>
        <v>blue</v>
      </c>
      <c r="K168" s="108" t="e">
        <f t="shared" si="21"/>
        <v>#N/A</v>
      </c>
      <c r="L168" s="108">
        <f t="shared" si="22"/>
        <v>1.6200000000000003E-2</v>
      </c>
      <c r="M168" s="108" t="e">
        <f t="shared" si="23"/>
        <v>#N/A</v>
      </c>
    </row>
    <row r="169" spans="2:13">
      <c r="B169" s="85">
        <v>5.6986301369863011</v>
      </c>
      <c r="C169" s="134">
        <v>1.6646146109959702E-2</v>
      </c>
      <c r="D169" s="144">
        <v>2</v>
      </c>
      <c r="E169" s="144">
        <f t="shared" si="18"/>
        <v>0</v>
      </c>
      <c r="F169" s="144">
        <f t="shared" si="19"/>
        <v>0</v>
      </c>
      <c r="G169" s="134">
        <f t="shared" si="24"/>
        <v>1.7037813904685915E-2</v>
      </c>
      <c r="H169" s="110">
        <f t="shared" si="25"/>
        <v>1.7037813904685915E-2</v>
      </c>
      <c r="I169" s="136">
        <f t="shared" si="26"/>
        <v>1.534036614256955E-7</v>
      </c>
      <c r="J169" s="136" t="str">
        <f t="shared" si="20"/>
        <v>blue</v>
      </c>
      <c r="K169" s="108" t="e">
        <f t="shared" si="21"/>
        <v>#N/A</v>
      </c>
      <c r="L169" s="108">
        <f t="shared" si="22"/>
        <v>1.6646146109959702E-2</v>
      </c>
      <c r="M169" s="108" t="e">
        <f t="shared" si="23"/>
        <v>#N/A</v>
      </c>
    </row>
    <row r="170" spans="2:13">
      <c r="B170" s="113">
        <v>5.7</v>
      </c>
      <c r="C170" s="134">
        <v>1.8420000000000002E-2</v>
      </c>
      <c r="D170" s="144">
        <v>2</v>
      </c>
      <c r="E170" s="144">
        <f t="shared" si="18"/>
        <v>0</v>
      </c>
      <c r="F170" s="144">
        <f t="shared" si="19"/>
        <v>0</v>
      </c>
      <c r="G170" s="134">
        <f t="shared" si="24"/>
        <v>1.7038817045500476E-2</v>
      </c>
      <c r="H170" s="110">
        <f t="shared" si="25"/>
        <v>1.7038817045500476E-2</v>
      </c>
      <c r="I170" s="136">
        <f t="shared" si="26"/>
        <v>1.9076663538000402E-6</v>
      </c>
      <c r="J170" s="136" t="str">
        <f t="shared" si="20"/>
        <v>blue</v>
      </c>
      <c r="K170" s="108" t="e">
        <f t="shared" si="21"/>
        <v>#N/A</v>
      </c>
      <c r="L170" s="108">
        <f t="shared" si="22"/>
        <v>1.8420000000000002E-2</v>
      </c>
      <c r="M170" s="108" t="e">
        <f t="shared" si="23"/>
        <v>#N/A</v>
      </c>
    </row>
    <row r="171" spans="2:13">
      <c r="B171" s="113">
        <v>5.7</v>
      </c>
      <c r="C171" s="134">
        <v>1.3580000000000002E-2</v>
      </c>
      <c r="D171" s="144">
        <v>3</v>
      </c>
      <c r="E171" s="144">
        <f t="shared" si="18"/>
        <v>0</v>
      </c>
      <c r="F171" s="144">
        <f t="shared" si="19"/>
        <v>1</v>
      </c>
      <c r="G171" s="134">
        <f t="shared" si="24"/>
        <v>1.7038817045500476E-2</v>
      </c>
      <c r="H171" s="110">
        <f t="shared" si="25"/>
        <v>1.3404858595967318E-2</v>
      </c>
      <c r="I171" s="136">
        <f t="shared" si="26"/>
        <v>3.0674511406539943E-8</v>
      </c>
      <c r="J171" s="136" t="str">
        <f t="shared" si="20"/>
        <v>yellow</v>
      </c>
      <c r="K171" s="108">
        <f t="shared" si="21"/>
        <v>1.3580000000000002E-2</v>
      </c>
      <c r="L171" s="108" t="e">
        <f t="shared" si="22"/>
        <v>#N/A</v>
      </c>
      <c r="M171" s="108" t="e">
        <f t="shared" si="23"/>
        <v>#N/A</v>
      </c>
    </row>
    <row r="172" spans="2:13">
      <c r="B172" s="96">
        <v>5.7315068493150685</v>
      </c>
      <c r="C172" s="134">
        <v>1.6952951385022955E-2</v>
      </c>
      <c r="D172" s="144">
        <v>2</v>
      </c>
      <c r="E172" s="144">
        <f t="shared" si="18"/>
        <v>0</v>
      </c>
      <c r="F172" s="144">
        <f t="shared" si="19"/>
        <v>0</v>
      </c>
      <c r="G172" s="134">
        <f t="shared" si="24"/>
        <v>1.7062079001888202E-2</v>
      </c>
      <c r="H172" s="110">
        <f t="shared" si="25"/>
        <v>1.7062079001888202E-2</v>
      </c>
      <c r="I172" s="136">
        <f t="shared" si="26"/>
        <v>1.1908836762688123E-8</v>
      </c>
      <c r="J172" s="136" t="str">
        <f t="shared" si="20"/>
        <v>blue</v>
      </c>
      <c r="K172" s="108" t="e">
        <f t="shared" si="21"/>
        <v>#N/A</v>
      </c>
      <c r="L172" s="108">
        <f t="shared" si="22"/>
        <v>1.6952951385022955E-2</v>
      </c>
      <c r="M172" s="108" t="e">
        <f t="shared" si="23"/>
        <v>#N/A</v>
      </c>
    </row>
    <row r="173" spans="2:13">
      <c r="B173" s="68">
        <v>5.7397260273972606</v>
      </c>
      <c r="C173" s="134">
        <v>1.697536734609402E-2</v>
      </c>
      <c r="D173" s="144">
        <v>1</v>
      </c>
      <c r="E173" s="144">
        <f t="shared" si="18"/>
        <v>1</v>
      </c>
      <c r="F173" s="144">
        <f t="shared" si="19"/>
        <v>0</v>
      </c>
      <c r="G173" s="134">
        <f t="shared" si="24"/>
        <v>1.706820726580633E-2</v>
      </c>
      <c r="H173" s="110">
        <f t="shared" si="25"/>
        <v>1.7452958684839363E-2</v>
      </c>
      <c r="I173" s="136">
        <f t="shared" si="26"/>
        <v>2.2809348684456964E-7</v>
      </c>
      <c r="J173" s="136" t="str">
        <f t="shared" si="20"/>
        <v>white</v>
      </c>
      <c r="K173" s="108" t="e">
        <f t="shared" si="21"/>
        <v>#N/A</v>
      </c>
      <c r="L173" s="108" t="e">
        <f t="shared" si="22"/>
        <v>#N/A</v>
      </c>
      <c r="M173" s="108">
        <f t="shared" si="23"/>
        <v>1.697536734609402E-2</v>
      </c>
    </row>
    <row r="174" spans="2:13">
      <c r="B174" s="113">
        <v>5.77</v>
      </c>
      <c r="C174" s="134">
        <v>1.7070000000000002E-2</v>
      </c>
      <c r="D174" s="144">
        <v>2</v>
      </c>
      <c r="E174" s="144">
        <f t="shared" si="18"/>
        <v>0</v>
      </c>
      <c r="F174" s="144">
        <f t="shared" si="19"/>
        <v>0</v>
      </c>
      <c r="G174" s="134">
        <f t="shared" si="24"/>
        <v>1.7090994292593874E-2</v>
      </c>
      <c r="H174" s="110">
        <f t="shared" si="25"/>
        <v>1.7090994292593874E-2</v>
      </c>
      <c r="I174" s="136">
        <f t="shared" si="26"/>
        <v>4.4076032151713456E-10</v>
      </c>
      <c r="J174" s="136" t="str">
        <f t="shared" si="20"/>
        <v>blue</v>
      </c>
      <c r="K174" s="108" t="e">
        <f t="shared" si="21"/>
        <v>#N/A</v>
      </c>
      <c r="L174" s="108">
        <f t="shared" si="22"/>
        <v>1.7070000000000002E-2</v>
      </c>
      <c r="M174" s="108" t="e">
        <f t="shared" si="23"/>
        <v>#N/A</v>
      </c>
    </row>
    <row r="175" spans="2:13">
      <c r="B175" s="21">
        <v>5.7808219178082192</v>
      </c>
      <c r="C175" s="134">
        <v>1.7441095541467725E-2</v>
      </c>
      <c r="D175" s="144">
        <v>2</v>
      </c>
      <c r="E175" s="144">
        <f t="shared" si="18"/>
        <v>0</v>
      </c>
      <c r="F175" s="144">
        <f t="shared" si="19"/>
        <v>0</v>
      </c>
      <c r="G175" s="134">
        <f t="shared" si="24"/>
        <v>1.7099221955961988E-2</v>
      </c>
      <c r="H175" s="110">
        <f t="shared" si="25"/>
        <v>1.7099221955961988E-2</v>
      </c>
      <c r="I175" s="136">
        <f t="shared" si="26"/>
        <v>1.1687754846654855E-7</v>
      </c>
      <c r="J175" s="136" t="str">
        <f t="shared" si="20"/>
        <v>blue</v>
      </c>
      <c r="K175" s="108" t="e">
        <f t="shared" si="21"/>
        <v>#N/A</v>
      </c>
      <c r="L175" s="108">
        <f t="shared" si="22"/>
        <v>1.7441095541467725E-2</v>
      </c>
      <c r="M175" s="108" t="e">
        <f t="shared" si="23"/>
        <v>#N/A</v>
      </c>
    </row>
    <row r="176" spans="2:13">
      <c r="B176" s="113">
        <v>5.79</v>
      </c>
      <c r="C176" s="134">
        <v>1.4619999999999999E-2</v>
      </c>
      <c r="D176" s="144">
        <v>3</v>
      </c>
      <c r="E176" s="144">
        <f t="shared" si="18"/>
        <v>0</v>
      </c>
      <c r="F176" s="144">
        <f t="shared" si="19"/>
        <v>1</v>
      </c>
      <c r="G176" s="134">
        <f t="shared" si="24"/>
        <v>1.710623379511772E-2</v>
      </c>
      <c r="H176" s="110">
        <f t="shared" si="25"/>
        <v>1.3472275345584562E-2</v>
      </c>
      <c r="I176" s="136">
        <f t="shared" si="26"/>
        <v>1.3172718823530361E-6</v>
      </c>
      <c r="J176" s="136" t="str">
        <f t="shared" si="20"/>
        <v>yellow</v>
      </c>
      <c r="K176" s="108">
        <f t="shared" si="21"/>
        <v>1.4619999999999999E-2</v>
      </c>
      <c r="L176" s="108" t="e">
        <f t="shared" si="22"/>
        <v>#N/A</v>
      </c>
      <c r="M176" s="108" t="e">
        <f t="shared" si="23"/>
        <v>#N/A</v>
      </c>
    </row>
    <row r="177" spans="2:13">
      <c r="B177" s="87">
        <v>5.8136986301369866</v>
      </c>
      <c r="C177" s="134">
        <v>1.7431804342052441E-2</v>
      </c>
      <c r="D177" s="144">
        <v>2</v>
      </c>
      <c r="E177" s="144">
        <f t="shared" si="18"/>
        <v>0</v>
      </c>
      <c r="F177" s="144">
        <f t="shared" si="19"/>
        <v>0</v>
      </c>
      <c r="G177" s="134">
        <f t="shared" si="24"/>
        <v>1.7124483335206372E-2</v>
      </c>
      <c r="H177" s="110">
        <f t="shared" si="25"/>
        <v>1.7124483335206372E-2</v>
      </c>
      <c r="I177" s="136">
        <f t="shared" si="26"/>
        <v>9.4446201248881056E-8</v>
      </c>
      <c r="J177" s="136" t="str">
        <f t="shared" si="20"/>
        <v>blue</v>
      </c>
      <c r="K177" s="108" t="e">
        <f t="shared" si="21"/>
        <v>#N/A</v>
      </c>
      <c r="L177" s="108">
        <f t="shared" si="22"/>
        <v>1.7431804342052441E-2</v>
      </c>
      <c r="M177" s="108" t="e">
        <f t="shared" si="23"/>
        <v>#N/A</v>
      </c>
    </row>
    <row r="178" spans="2:13">
      <c r="B178" s="113">
        <v>5.82</v>
      </c>
      <c r="C178" s="134">
        <v>1.738E-2</v>
      </c>
      <c r="D178" s="144">
        <v>3</v>
      </c>
      <c r="E178" s="144">
        <f t="shared" si="18"/>
        <v>0</v>
      </c>
      <c r="F178" s="144">
        <f t="shared" si="19"/>
        <v>1</v>
      </c>
      <c r="G178" s="134">
        <f t="shared" si="24"/>
        <v>1.7129370888286932E-2</v>
      </c>
      <c r="H178" s="110">
        <f t="shared" si="25"/>
        <v>1.3495412438753773E-2</v>
      </c>
      <c r="I178" s="136">
        <f t="shared" si="26"/>
        <v>1.5090020520988906E-5</v>
      </c>
      <c r="J178" s="136" t="str">
        <f t="shared" si="20"/>
        <v>yellow</v>
      </c>
      <c r="K178" s="108">
        <f t="shared" si="21"/>
        <v>1.738E-2</v>
      </c>
      <c r="L178" s="108" t="e">
        <f t="shared" si="22"/>
        <v>#N/A</v>
      </c>
      <c r="M178" s="108" t="e">
        <f t="shared" si="23"/>
        <v>#N/A</v>
      </c>
    </row>
    <row r="179" spans="2:13">
      <c r="B179" s="113">
        <v>5.84</v>
      </c>
      <c r="C179" s="134">
        <v>2.1160000000000002E-2</v>
      </c>
      <c r="D179" s="144">
        <v>2</v>
      </c>
      <c r="E179" s="144">
        <f t="shared" si="18"/>
        <v>0</v>
      </c>
      <c r="F179" s="144">
        <f t="shared" si="19"/>
        <v>0</v>
      </c>
      <c r="G179" s="134">
        <f t="shared" si="24"/>
        <v>1.7144981331048751E-2</v>
      </c>
      <c r="H179" s="110">
        <f t="shared" si="25"/>
        <v>1.7144981331048751E-2</v>
      </c>
      <c r="I179" s="136">
        <f t="shared" si="26"/>
        <v>1.6120374912027074E-5</v>
      </c>
      <c r="J179" s="136" t="str">
        <f t="shared" si="20"/>
        <v>blue</v>
      </c>
      <c r="K179" s="108" t="e">
        <f t="shared" si="21"/>
        <v>#N/A</v>
      </c>
      <c r="L179" s="108">
        <f t="shared" si="22"/>
        <v>2.1160000000000002E-2</v>
      </c>
      <c r="M179" s="108" t="e">
        <f t="shared" si="23"/>
        <v>#N/A</v>
      </c>
    </row>
    <row r="180" spans="2:13">
      <c r="B180" s="113">
        <v>5.87</v>
      </c>
      <c r="C180" s="134">
        <v>1.899E-2</v>
      </c>
      <c r="D180" s="144">
        <v>2</v>
      </c>
      <c r="E180" s="144">
        <f t="shared" si="18"/>
        <v>0</v>
      </c>
      <c r="F180" s="144">
        <f t="shared" si="19"/>
        <v>0</v>
      </c>
      <c r="G180" s="134">
        <f t="shared" si="24"/>
        <v>1.7168676332583056E-2</v>
      </c>
      <c r="H180" s="110">
        <f t="shared" si="25"/>
        <v>1.7168676332583056E-2</v>
      </c>
      <c r="I180" s="136">
        <f t="shared" si="26"/>
        <v>3.3172199014931081E-6</v>
      </c>
      <c r="J180" s="136" t="str">
        <f t="shared" si="20"/>
        <v>blue</v>
      </c>
      <c r="K180" s="108" t="e">
        <f t="shared" si="21"/>
        <v>#N/A</v>
      </c>
      <c r="L180" s="108">
        <f t="shared" si="22"/>
        <v>1.899E-2</v>
      </c>
      <c r="M180" s="108" t="e">
        <f t="shared" si="23"/>
        <v>#N/A</v>
      </c>
    </row>
    <row r="181" spans="2:13">
      <c r="B181" s="113">
        <v>5.91</v>
      </c>
      <c r="C181" s="134">
        <v>1.7659999999999999E-2</v>
      </c>
      <c r="D181" s="144">
        <v>1</v>
      </c>
      <c r="E181" s="144">
        <f t="shared" si="18"/>
        <v>1</v>
      </c>
      <c r="F181" s="144">
        <f t="shared" si="19"/>
        <v>0</v>
      </c>
      <c r="G181" s="134">
        <f t="shared" si="24"/>
        <v>1.720079253552546E-2</v>
      </c>
      <c r="H181" s="110">
        <f t="shared" si="25"/>
        <v>1.7585543954558493E-2</v>
      </c>
      <c r="I181" s="136">
        <f t="shared" si="26"/>
        <v>5.5437027027874947E-9</v>
      </c>
      <c r="J181" s="136" t="str">
        <f t="shared" si="20"/>
        <v>white</v>
      </c>
      <c r="K181" s="108" t="e">
        <f t="shared" si="21"/>
        <v>#N/A</v>
      </c>
      <c r="L181" s="108" t="e">
        <f t="shared" si="22"/>
        <v>#N/A</v>
      </c>
      <c r="M181" s="108">
        <f t="shared" si="23"/>
        <v>1.7659999999999999E-2</v>
      </c>
    </row>
    <row r="182" spans="2:13">
      <c r="B182" s="113">
        <v>5.93</v>
      </c>
      <c r="C182" s="134">
        <v>1.7159999999999998E-2</v>
      </c>
      <c r="D182" s="144">
        <v>2</v>
      </c>
      <c r="E182" s="144">
        <f t="shared" si="18"/>
        <v>0</v>
      </c>
      <c r="F182" s="144">
        <f t="shared" si="19"/>
        <v>0</v>
      </c>
      <c r="G182" s="134">
        <f t="shared" si="24"/>
        <v>1.7217075274282179E-2</v>
      </c>
      <c r="H182" s="110">
        <f t="shared" si="25"/>
        <v>1.7217075274282179E-2</v>
      </c>
      <c r="I182" s="136">
        <f t="shared" si="26"/>
        <v>3.2575869343861329E-9</v>
      </c>
      <c r="J182" s="136" t="str">
        <f t="shared" si="20"/>
        <v>blue</v>
      </c>
      <c r="K182" s="108" t="e">
        <f t="shared" si="21"/>
        <v>#N/A</v>
      </c>
      <c r="L182" s="108">
        <f t="shared" si="22"/>
        <v>1.7159999999999998E-2</v>
      </c>
      <c r="M182" s="108" t="e">
        <f t="shared" si="23"/>
        <v>#N/A</v>
      </c>
    </row>
    <row r="183" spans="2:13">
      <c r="B183" s="113">
        <v>5.95</v>
      </c>
      <c r="C183" s="134">
        <v>1.8319999999999999E-2</v>
      </c>
      <c r="D183" s="144">
        <v>2</v>
      </c>
      <c r="E183" s="144">
        <f t="shared" si="18"/>
        <v>0</v>
      </c>
      <c r="F183" s="144">
        <f t="shared" si="19"/>
        <v>0</v>
      </c>
      <c r="G183" s="134">
        <f t="shared" si="24"/>
        <v>1.7233508058806558E-2</v>
      </c>
      <c r="H183" s="110">
        <f t="shared" si="25"/>
        <v>1.7233508058806558E-2</v>
      </c>
      <c r="I183" s="136">
        <f t="shared" si="26"/>
        <v>1.1804647382782918E-6</v>
      </c>
      <c r="J183" s="136" t="str">
        <f t="shared" si="20"/>
        <v>blue</v>
      </c>
      <c r="K183" s="108" t="e">
        <f t="shared" si="21"/>
        <v>#N/A</v>
      </c>
      <c r="L183" s="108">
        <f t="shared" si="22"/>
        <v>1.8319999999999999E-2</v>
      </c>
      <c r="M183" s="108" t="e">
        <f t="shared" si="23"/>
        <v>#N/A</v>
      </c>
    </row>
    <row r="184" spans="2:13">
      <c r="B184" s="113">
        <v>5.95</v>
      </c>
      <c r="C184" s="134">
        <v>1.9599999999999999E-2</v>
      </c>
      <c r="D184" s="144">
        <v>2</v>
      </c>
      <c r="E184" s="144">
        <f t="shared" si="18"/>
        <v>0</v>
      </c>
      <c r="F184" s="144">
        <f t="shared" si="19"/>
        <v>0</v>
      </c>
      <c r="G184" s="134">
        <f t="shared" si="24"/>
        <v>1.7233508058806558E-2</v>
      </c>
      <c r="H184" s="110">
        <f t="shared" si="25"/>
        <v>1.7233508058806558E-2</v>
      </c>
      <c r="I184" s="136">
        <f t="shared" si="26"/>
        <v>5.6002841077335005E-6</v>
      </c>
      <c r="J184" s="136" t="str">
        <f t="shared" si="20"/>
        <v>blue</v>
      </c>
      <c r="K184" s="108" t="e">
        <f t="shared" si="21"/>
        <v>#N/A</v>
      </c>
      <c r="L184" s="108">
        <f t="shared" si="22"/>
        <v>1.9599999999999999E-2</v>
      </c>
      <c r="M184" s="108" t="e">
        <f t="shared" si="23"/>
        <v>#N/A</v>
      </c>
    </row>
    <row r="185" spans="2:13">
      <c r="B185" s="113">
        <v>5.95</v>
      </c>
      <c r="C185" s="134">
        <v>1.4619999999999999E-2</v>
      </c>
      <c r="D185" s="144">
        <v>3</v>
      </c>
      <c r="E185" s="144">
        <f t="shared" si="18"/>
        <v>0</v>
      </c>
      <c r="F185" s="144">
        <f t="shared" si="19"/>
        <v>1</v>
      </c>
      <c r="G185" s="134">
        <f t="shared" si="24"/>
        <v>1.7233508058806558E-2</v>
      </c>
      <c r="H185" s="110">
        <f t="shared" si="25"/>
        <v>1.35995496092734E-2</v>
      </c>
      <c r="I185" s="136">
        <f t="shared" si="26"/>
        <v>1.0413189999340697E-6</v>
      </c>
      <c r="J185" s="136" t="str">
        <f t="shared" si="20"/>
        <v>yellow</v>
      </c>
      <c r="K185" s="108">
        <f t="shared" si="21"/>
        <v>1.4619999999999999E-2</v>
      </c>
      <c r="L185" s="108" t="e">
        <f t="shared" si="22"/>
        <v>#N/A</v>
      </c>
      <c r="M185" s="108" t="e">
        <f t="shared" si="23"/>
        <v>#N/A</v>
      </c>
    </row>
    <row r="186" spans="2:13">
      <c r="B186" s="113">
        <v>5.98</v>
      </c>
      <c r="C186" s="134">
        <v>1.8700000000000001E-2</v>
      </c>
      <c r="D186" s="144">
        <v>2</v>
      </c>
      <c r="E186" s="144">
        <f t="shared" si="18"/>
        <v>0</v>
      </c>
      <c r="F186" s="144">
        <f t="shared" si="19"/>
        <v>0</v>
      </c>
      <c r="G186" s="134">
        <f t="shared" si="24"/>
        <v>1.7258438987680921E-2</v>
      </c>
      <c r="H186" s="110">
        <f t="shared" si="25"/>
        <v>1.7258438987680921E-2</v>
      </c>
      <c r="I186" s="136">
        <f t="shared" si="26"/>
        <v>2.0780981522384128E-6</v>
      </c>
      <c r="J186" s="136" t="str">
        <f t="shared" si="20"/>
        <v>blue</v>
      </c>
      <c r="K186" s="108" t="e">
        <f t="shared" si="21"/>
        <v>#N/A</v>
      </c>
      <c r="L186" s="108">
        <f t="shared" si="22"/>
        <v>1.8700000000000001E-2</v>
      </c>
      <c r="M186" s="108" t="e">
        <f t="shared" si="23"/>
        <v>#N/A</v>
      </c>
    </row>
    <row r="187" spans="2:13">
      <c r="B187" s="113">
        <v>5.99</v>
      </c>
      <c r="C187" s="134">
        <v>1.7829999999999999E-2</v>
      </c>
      <c r="D187" s="144">
        <v>1</v>
      </c>
      <c r="E187" s="144">
        <f t="shared" si="18"/>
        <v>1</v>
      </c>
      <c r="F187" s="144">
        <f t="shared" si="19"/>
        <v>0</v>
      </c>
      <c r="G187" s="134">
        <f t="shared" si="24"/>
        <v>1.7266824515557791E-2</v>
      </c>
      <c r="H187" s="110">
        <f t="shared" si="25"/>
        <v>1.7651575934590824E-2</v>
      </c>
      <c r="I187" s="136">
        <f t="shared" si="26"/>
        <v>3.1835147117137395E-8</v>
      </c>
      <c r="J187" s="136" t="str">
        <f t="shared" si="20"/>
        <v>white</v>
      </c>
      <c r="K187" s="108" t="e">
        <f t="shared" si="21"/>
        <v>#N/A</v>
      </c>
      <c r="L187" s="108" t="e">
        <f t="shared" si="22"/>
        <v>#N/A</v>
      </c>
      <c r="M187" s="108">
        <f t="shared" si="23"/>
        <v>1.7829999999999999E-2</v>
      </c>
    </row>
    <row r="188" spans="2:13">
      <c r="B188" s="113">
        <v>6.03</v>
      </c>
      <c r="C188" s="134">
        <v>1.8489999999999999E-2</v>
      </c>
      <c r="D188" s="144">
        <v>2</v>
      </c>
      <c r="E188" s="144">
        <f t="shared" si="18"/>
        <v>0</v>
      </c>
      <c r="F188" s="144">
        <f t="shared" si="19"/>
        <v>0</v>
      </c>
      <c r="G188" s="134">
        <f t="shared" si="24"/>
        <v>1.730074320911423E-2</v>
      </c>
      <c r="H188" s="110">
        <f t="shared" si="25"/>
        <v>1.730074320911423E-2</v>
      </c>
      <c r="I188" s="136">
        <f t="shared" si="26"/>
        <v>1.4143317146679194E-6</v>
      </c>
      <c r="J188" s="136" t="str">
        <f t="shared" si="20"/>
        <v>blue</v>
      </c>
      <c r="K188" s="108" t="e">
        <f t="shared" si="21"/>
        <v>#N/A</v>
      </c>
      <c r="L188" s="108">
        <f t="shared" si="22"/>
        <v>1.8489999999999999E-2</v>
      </c>
      <c r="M188" s="108" t="e">
        <f t="shared" si="23"/>
        <v>#N/A</v>
      </c>
    </row>
    <row r="189" spans="2:13">
      <c r="B189" s="113">
        <v>6.07</v>
      </c>
      <c r="C189" s="134">
        <v>1.9179999999999999E-2</v>
      </c>
      <c r="D189" s="144">
        <v>2</v>
      </c>
      <c r="E189" s="144">
        <f t="shared" si="18"/>
        <v>0</v>
      </c>
      <c r="F189" s="144">
        <f t="shared" si="19"/>
        <v>0</v>
      </c>
      <c r="G189" s="134">
        <f t="shared" si="24"/>
        <v>1.7335265146149307E-2</v>
      </c>
      <c r="H189" s="110">
        <f t="shared" si="25"/>
        <v>1.7335265146149307E-2</v>
      </c>
      <c r="I189" s="136">
        <f t="shared" si="26"/>
        <v>3.4030466810115346E-6</v>
      </c>
      <c r="J189" s="136" t="str">
        <f t="shared" si="20"/>
        <v>blue</v>
      </c>
      <c r="K189" s="108" t="e">
        <f t="shared" si="21"/>
        <v>#N/A</v>
      </c>
      <c r="L189" s="108">
        <f t="shared" si="22"/>
        <v>1.9179999999999999E-2</v>
      </c>
      <c r="M189" s="108" t="e">
        <f t="shared" si="23"/>
        <v>#N/A</v>
      </c>
    </row>
    <row r="190" spans="2:13">
      <c r="B190" s="113">
        <v>6.12</v>
      </c>
      <c r="C190" s="134">
        <v>1.916E-2</v>
      </c>
      <c r="D190" s="144">
        <v>2</v>
      </c>
      <c r="E190" s="144">
        <f t="shared" si="18"/>
        <v>0</v>
      </c>
      <c r="F190" s="144">
        <f t="shared" si="19"/>
        <v>0</v>
      </c>
      <c r="G190" s="134">
        <f t="shared" si="24"/>
        <v>1.737926695339425E-2</v>
      </c>
      <c r="H190" s="110">
        <f t="shared" si="25"/>
        <v>1.737926695339425E-2</v>
      </c>
      <c r="I190" s="136">
        <f t="shared" si="26"/>
        <v>3.1710101832737966E-6</v>
      </c>
      <c r="J190" s="136" t="str">
        <f t="shared" si="20"/>
        <v>blue</v>
      </c>
      <c r="K190" s="108" t="e">
        <f t="shared" si="21"/>
        <v>#N/A</v>
      </c>
      <c r="L190" s="108">
        <f t="shared" si="22"/>
        <v>1.916E-2</v>
      </c>
      <c r="M190" s="108" t="e">
        <f t="shared" si="23"/>
        <v>#N/A</v>
      </c>
    </row>
    <row r="191" spans="2:13">
      <c r="B191" s="113">
        <v>6.16</v>
      </c>
      <c r="C191" s="134">
        <v>1.9189999999999999E-2</v>
      </c>
      <c r="D191" s="144">
        <v>1</v>
      </c>
      <c r="E191" s="144">
        <f t="shared" si="18"/>
        <v>1</v>
      </c>
      <c r="F191" s="144">
        <f t="shared" si="19"/>
        <v>0</v>
      </c>
      <c r="G191" s="134">
        <f t="shared" si="24"/>
        <v>1.741514841991371E-2</v>
      </c>
      <c r="H191" s="110">
        <f t="shared" si="25"/>
        <v>1.7799899838946743E-2</v>
      </c>
      <c r="I191" s="136">
        <f t="shared" si="26"/>
        <v>1.9323784577602879E-6</v>
      </c>
      <c r="J191" s="136" t="str">
        <f t="shared" si="20"/>
        <v>white</v>
      </c>
      <c r="K191" s="108" t="e">
        <f t="shared" si="21"/>
        <v>#N/A</v>
      </c>
      <c r="L191" s="108" t="e">
        <f t="shared" si="22"/>
        <v>#N/A</v>
      </c>
      <c r="M191" s="108">
        <f t="shared" si="23"/>
        <v>1.9189999999999999E-2</v>
      </c>
    </row>
    <row r="192" spans="2:13">
      <c r="B192" s="113">
        <v>6.2</v>
      </c>
      <c r="C192" s="134">
        <v>1.8610000000000002E-2</v>
      </c>
      <c r="D192" s="144">
        <v>2</v>
      </c>
      <c r="E192" s="144">
        <f t="shared" si="18"/>
        <v>0</v>
      </c>
      <c r="F192" s="144">
        <f t="shared" si="19"/>
        <v>0</v>
      </c>
      <c r="G192" s="134">
        <f t="shared" si="24"/>
        <v>1.7451634508327679E-2</v>
      </c>
      <c r="H192" s="110">
        <f t="shared" si="25"/>
        <v>1.7451634508327679E-2</v>
      </c>
      <c r="I192" s="136">
        <f t="shared" si="26"/>
        <v>1.3418106122972611E-6</v>
      </c>
      <c r="J192" s="136" t="str">
        <f t="shared" si="20"/>
        <v>blue</v>
      </c>
      <c r="K192" s="108" t="e">
        <f t="shared" si="21"/>
        <v>#N/A</v>
      </c>
      <c r="L192" s="108">
        <f t="shared" si="22"/>
        <v>1.8610000000000002E-2</v>
      </c>
      <c r="M192" s="108" t="e">
        <f t="shared" si="23"/>
        <v>#N/A</v>
      </c>
    </row>
    <row r="193" spans="2:13">
      <c r="B193" s="113">
        <v>6.23</v>
      </c>
      <c r="C193" s="134">
        <v>1.9480000000000001E-2</v>
      </c>
      <c r="D193" s="144">
        <v>2</v>
      </c>
      <c r="E193" s="144">
        <f t="shared" si="18"/>
        <v>0</v>
      </c>
      <c r="F193" s="144">
        <f t="shared" si="19"/>
        <v>0</v>
      </c>
      <c r="G193" s="134">
        <f t="shared" si="24"/>
        <v>1.7479395799816159E-2</v>
      </c>
      <c r="H193" s="110">
        <f t="shared" si="25"/>
        <v>1.7479395799816159E-2</v>
      </c>
      <c r="I193" s="136">
        <f t="shared" si="26"/>
        <v>4.0024171657932272E-6</v>
      </c>
      <c r="J193" s="136" t="str">
        <f t="shared" si="20"/>
        <v>blue</v>
      </c>
      <c r="K193" s="108" t="e">
        <f t="shared" si="21"/>
        <v>#N/A</v>
      </c>
      <c r="L193" s="108">
        <f t="shared" si="22"/>
        <v>1.9480000000000001E-2</v>
      </c>
      <c r="M193" s="108" t="e">
        <f t="shared" si="23"/>
        <v>#N/A</v>
      </c>
    </row>
    <row r="194" spans="2:13">
      <c r="B194" s="113">
        <v>6.24</v>
      </c>
      <c r="C194" s="134">
        <v>2.0379999999999999E-2</v>
      </c>
      <c r="D194" s="144">
        <v>1</v>
      </c>
      <c r="E194" s="144">
        <f t="shared" si="18"/>
        <v>1</v>
      </c>
      <c r="F194" s="144">
        <f t="shared" si="19"/>
        <v>0</v>
      </c>
      <c r="G194" s="134">
        <f t="shared" si="24"/>
        <v>1.7488725107258855E-2</v>
      </c>
      <c r="H194" s="110">
        <f t="shared" si="25"/>
        <v>1.7873476526291888E-2</v>
      </c>
      <c r="I194" s="136">
        <f t="shared" si="26"/>
        <v>6.2826599242497755E-6</v>
      </c>
      <c r="J194" s="136" t="str">
        <f t="shared" si="20"/>
        <v>white</v>
      </c>
      <c r="K194" s="108" t="e">
        <f t="shared" si="21"/>
        <v>#N/A</v>
      </c>
      <c r="L194" s="108" t="e">
        <f t="shared" si="22"/>
        <v>#N/A</v>
      </c>
      <c r="M194" s="108">
        <f t="shared" si="23"/>
        <v>2.0379999999999999E-2</v>
      </c>
    </row>
    <row r="195" spans="2:13">
      <c r="B195" s="113">
        <v>6.28</v>
      </c>
      <c r="C195" s="134">
        <v>1.975E-2</v>
      </c>
      <c r="D195" s="144">
        <v>2</v>
      </c>
      <c r="E195" s="144">
        <f t="shared" si="18"/>
        <v>0</v>
      </c>
      <c r="F195" s="144">
        <f t="shared" si="19"/>
        <v>0</v>
      </c>
      <c r="G195" s="134">
        <f t="shared" si="24"/>
        <v>1.7526419871881863E-2</v>
      </c>
      <c r="H195" s="110">
        <f t="shared" si="25"/>
        <v>1.7526419871881863E-2</v>
      </c>
      <c r="I195" s="136">
        <f t="shared" si="26"/>
        <v>4.9443085861618704E-6</v>
      </c>
      <c r="J195" s="136" t="str">
        <f t="shared" si="20"/>
        <v>blue</v>
      </c>
      <c r="K195" s="108" t="e">
        <f t="shared" si="21"/>
        <v>#N/A</v>
      </c>
      <c r="L195" s="108">
        <f t="shared" si="22"/>
        <v>1.975E-2</v>
      </c>
      <c r="M195" s="108" t="e">
        <f t="shared" si="23"/>
        <v>#N/A</v>
      </c>
    </row>
    <row r="196" spans="2:13">
      <c r="B196" s="113">
        <v>6.32</v>
      </c>
      <c r="C196" s="134">
        <v>2.0199999999999999E-2</v>
      </c>
      <c r="D196" s="144">
        <v>2</v>
      </c>
      <c r="E196" s="144">
        <f t="shared" ref="E196:E240" si="27">IF(D196=1,1,0)</f>
        <v>0</v>
      </c>
      <c r="F196" s="144">
        <f t="shared" ref="F196:F240" si="28">IF(D196=3,1,0)</f>
        <v>0</v>
      </c>
      <c r="G196" s="134">
        <f t="shared" si="24"/>
        <v>1.7564718235991601E-2</v>
      </c>
      <c r="H196" s="110">
        <f t="shared" si="25"/>
        <v>1.7564718235991601E-2</v>
      </c>
      <c r="I196" s="136">
        <f t="shared" si="26"/>
        <v>6.9447099757152135E-6</v>
      </c>
      <c r="J196" s="136" t="str">
        <f t="shared" ref="J196:J240" si="29">IF(D196=3,"yellow",IF(D196=2,"blue",IF(D196=1,"white")))</f>
        <v>blue</v>
      </c>
      <c r="K196" s="108" t="e">
        <f t="shared" ref="K196:K240" si="30">IF($J196="yellow",C196, NA())</f>
        <v>#N/A</v>
      </c>
      <c r="L196" s="108">
        <f t="shared" ref="L196:L240" si="31">IF($J196="blue",C196, NA())</f>
        <v>2.0199999999999999E-2</v>
      </c>
      <c r="M196" s="108" t="e">
        <f t="shared" ref="M196:M240" si="32">IF($J196="white",C196, NA())</f>
        <v>#N/A</v>
      </c>
    </row>
    <row r="197" spans="2:13">
      <c r="B197" s="157">
        <v>6.3726027397260276</v>
      </c>
      <c r="C197" s="134">
        <v>1.6197866234523798E-2</v>
      </c>
      <c r="D197" s="144">
        <v>2</v>
      </c>
      <c r="E197" s="144">
        <f t="shared" si="27"/>
        <v>0</v>
      </c>
      <c r="F197" s="144">
        <f t="shared" si="28"/>
        <v>0</v>
      </c>
      <c r="G197" s="134">
        <f t="shared" si="24"/>
        <v>1.7616000696541203E-2</v>
      </c>
      <c r="H197" s="110">
        <f t="shared" si="25"/>
        <v>1.7616000696541203E-2</v>
      </c>
      <c r="I197" s="136">
        <f t="shared" si="26"/>
        <v>2.0111053523613947E-6</v>
      </c>
      <c r="J197" s="136" t="str">
        <f t="shared" si="29"/>
        <v>blue</v>
      </c>
      <c r="K197" s="108" t="e">
        <f t="shared" si="30"/>
        <v>#N/A</v>
      </c>
      <c r="L197" s="108">
        <f t="shared" si="31"/>
        <v>1.6197866234523798E-2</v>
      </c>
      <c r="M197" s="108" t="e">
        <f t="shared" si="32"/>
        <v>#N/A</v>
      </c>
    </row>
    <row r="198" spans="2:13">
      <c r="B198" s="116">
        <v>6.4082191780821915</v>
      </c>
      <c r="C198" s="134">
        <v>1.1972018378306148E-2</v>
      </c>
      <c r="D198" s="144">
        <v>3</v>
      </c>
      <c r="E198" s="144">
        <f t="shared" si="27"/>
        <v>0</v>
      </c>
      <c r="F198" s="144">
        <f t="shared" si="28"/>
        <v>1</v>
      </c>
      <c r="G198" s="134">
        <f t="shared" si="24"/>
        <v>1.7651313953265368E-2</v>
      </c>
      <c r="H198" s="110">
        <f t="shared" si="25"/>
        <v>1.4017355503732209E-2</v>
      </c>
      <c r="I198" s="136">
        <f t="shared" si="26"/>
        <v>4.1834039566461438E-6</v>
      </c>
      <c r="J198" s="136" t="str">
        <f t="shared" si="29"/>
        <v>yellow</v>
      </c>
      <c r="K198" s="108">
        <f t="shared" si="30"/>
        <v>1.1972018378306148E-2</v>
      </c>
      <c r="L198" s="108" t="e">
        <f t="shared" si="31"/>
        <v>#N/A</v>
      </c>
      <c r="M198" s="108" t="e">
        <f t="shared" si="32"/>
        <v>#N/A</v>
      </c>
    </row>
    <row r="199" spans="2:13">
      <c r="B199" s="113">
        <v>6.45</v>
      </c>
      <c r="C199" s="134">
        <v>1.8950000000000002E-2</v>
      </c>
      <c r="D199" s="144">
        <v>2</v>
      </c>
      <c r="E199" s="144">
        <f t="shared" si="27"/>
        <v>0</v>
      </c>
      <c r="F199" s="144">
        <f t="shared" si="28"/>
        <v>0</v>
      </c>
      <c r="G199" s="134">
        <f t="shared" si="24"/>
        <v>1.7693345793343473E-2</v>
      </c>
      <c r="H199" s="110">
        <f t="shared" si="25"/>
        <v>1.7693345793343473E-2</v>
      </c>
      <c r="I199" s="136">
        <f t="shared" si="26"/>
        <v>1.5791797951075481E-6</v>
      </c>
      <c r="J199" s="136" t="str">
        <f t="shared" si="29"/>
        <v>blue</v>
      </c>
      <c r="K199" s="108" t="e">
        <f t="shared" si="30"/>
        <v>#N/A</v>
      </c>
      <c r="L199" s="108">
        <f t="shared" si="31"/>
        <v>1.8950000000000002E-2</v>
      </c>
      <c r="M199" s="108" t="e">
        <f t="shared" si="32"/>
        <v>#N/A</v>
      </c>
    </row>
    <row r="200" spans="2:13">
      <c r="B200" s="113">
        <v>6.45</v>
      </c>
      <c r="C200" s="134">
        <v>1.9740000000000001E-2</v>
      </c>
      <c r="D200" s="144">
        <v>1</v>
      </c>
      <c r="E200" s="144">
        <f t="shared" si="27"/>
        <v>1</v>
      </c>
      <c r="F200" s="144">
        <f t="shared" si="28"/>
        <v>0</v>
      </c>
      <c r="G200" s="134">
        <f t="shared" si="24"/>
        <v>1.7693345793343473E-2</v>
      </c>
      <c r="H200" s="110">
        <f t="shared" si="25"/>
        <v>1.8078097212376507E-2</v>
      </c>
      <c r="I200" s="136">
        <f t="shared" si="26"/>
        <v>2.7619208755107403E-6</v>
      </c>
      <c r="J200" s="136" t="str">
        <f t="shared" si="29"/>
        <v>white</v>
      </c>
      <c r="K200" s="108" t="e">
        <f t="shared" si="30"/>
        <v>#N/A</v>
      </c>
      <c r="L200" s="108" t="e">
        <f t="shared" si="31"/>
        <v>#N/A</v>
      </c>
      <c r="M200" s="108">
        <f t="shared" si="32"/>
        <v>1.9740000000000001E-2</v>
      </c>
    </row>
    <row r="201" spans="2:13">
      <c r="B201" s="80">
        <v>6.4575342465753423</v>
      </c>
      <c r="C201" s="134">
        <v>1.5635237284999968E-2</v>
      </c>
      <c r="D201" s="144">
        <v>2</v>
      </c>
      <c r="E201" s="144">
        <f t="shared" si="27"/>
        <v>0</v>
      </c>
      <c r="F201" s="144">
        <f t="shared" si="28"/>
        <v>0</v>
      </c>
      <c r="G201" s="134">
        <f t="shared" si="24"/>
        <v>1.770099490014522E-2</v>
      </c>
      <c r="H201" s="110">
        <f t="shared" si="25"/>
        <v>1.770099490014522E-2</v>
      </c>
      <c r="I201" s="136">
        <f t="shared" si="26"/>
        <v>4.2673545245305999E-6</v>
      </c>
      <c r="J201" s="136" t="str">
        <f t="shared" si="29"/>
        <v>blue</v>
      </c>
      <c r="K201" s="108" t="e">
        <f t="shared" si="30"/>
        <v>#N/A</v>
      </c>
      <c r="L201" s="108">
        <f t="shared" si="31"/>
        <v>1.5635237284999968E-2</v>
      </c>
      <c r="M201" s="108" t="e">
        <f t="shared" si="32"/>
        <v>#N/A</v>
      </c>
    </row>
    <row r="202" spans="2:13">
      <c r="B202" s="113">
        <v>6.48</v>
      </c>
      <c r="C202" s="134">
        <v>1.9859999999999999E-2</v>
      </c>
      <c r="D202" s="144">
        <v>2</v>
      </c>
      <c r="E202" s="144">
        <f t="shared" si="27"/>
        <v>0</v>
      </c>
      <c r="F202" s="144">
        <f t="shared" si="28"/>
        <v>0</v>
      </c>
      <c r="G202" s="134">
        <f t="shared" si="24"/>
        <v>1.7723929200510351E-2</v>
      </c>
      <c r="H202" s="110">
        <f t="shared" si="25"/>
        <v>1.7723929200510351E-2</v>
      </c>
      <c r="I202" s="136">
        <f t="shared" si="26"/>
        <v>4.5627984604323456E-6</v>
      </c>
      <c r="J202" s="136" t="str">
        <f t="shared" si="29"/>
        <v>blue</v>
      </c>
      <c r="K202" s="108" t="e">
        <f t="shared" si="30"/>
        <v>#N/A</v>
      </c>
      <c r="L202" s="108">
        <f t="shared" si="31"/>
        <v>1.9859999999999999E-2</v>
      </c>
      <c r="M202" s="108" t="e">
        <f t="shared" si="32"/>
        <v>#N/A</v>
      </c>
    </row>
    <row r="203" spans="2:13">
      <c r="B203" s="91">
        <v>6.493150684931507</v>
      </c>
      <c r="C203" s="134">
        <v>1.1486096333426805E-2</v>
      </c>
      <c r="D203" s="144">
        <v>3</v>
      </c>
      <c r="E203" s="144">
        <f t="shared" si="27"/>
        <v>0</v>
      </c>
      <c r="F203" s="144">
        <f t="shared" si="28"/>
        <v>1</v>
      </c>
      <c r="G203" s="134">
        <f t="shared" si="24"/>
        <v>1.7737441675964378E-2</v>
      </c>
      <c r="H203" s="110">
        <f t="shared" si="25"/>
        <v>1.4103483226431219E-2</v>
      </c>
      <c r="I203" s="136">
        <f t="shared" si="26"/>
        <v>6.8507141476713025E-6</v>
      </c>
      <c r="J203" s="136" t="str">
        <f t="shared" si="29"/>
        <v>yellow</v>
      </c>
      <c r="K203" s="108">
        <f t="shared" si="30"/>
        <v>1.1486096333426805E-2</v>
      </c>
      <c r="L203" s="108" t="e">
        <f t="shared" si="31"/>
        <v>#N/A</v>
      </c>
      <c r="M203" s="108" t="e">
        <f t="shared" si="32"/>
        <v>#N/A</v>
      </c>
    </row>
    <row r="204" spans="2:13">
      <c r="B204" s="85">
        <v>6.624657534246575</v>
      </c>
      <c r="C204" s="134">
        <v>1.5833911504545453E-2</v>
      </c>
      <c r="D204" s="144">
        <v>2</v>
      </c>
      <c r="E204" s="144">
        <f t="shared" si="27"/>
        <v>0</v>
      </c>
      <c r="F204" s="144">
        <f t="shared" si="28"/>
        <v>0</v>
      </c>
      <c r="G204" s="134">
        <f t="shared" si="24"/>
        <v>1.7876106661040121E-2</v>
      </c>
      <c r="H204" s="110">
        <f t="shared" si="25"/>
        <v>1.7876106661040121E-2</v>
      </c>
      <c r="I204" s="136">
        <f t="shared" si="26"/>
        <v>4.1705610572102819E-6</v>
      </c>
      <c r="J204" s="136" t="str">
        <f t="shared" si="29"/>
        <v>blue</v>
      </c>
      <c r="K204" s="108" t="e">
        <f t="shared" si="30"/>
        <v>#N/A</v>
      </c>
      <c r="L204" s="108">
        <f t="shared" si="31"/>
        <v>1.5833911504545453E-2</v>
      </c>
      <c r="M204" s="108" t="e">
        <f t="shared" si="32"/>
        <v>#N/A</v>
      </c>
    </row>
    <row r="205" spans="2:13">
      <c r="B205" s="69">
        <v>6.6602739726027398</v>
      </c>
      <c r="C205" s="134">
        <v>1.2009631918928605E-2</v>
      </c>
      <c r="D205" s="144">
        <v>3</v>
      </c>
      <c r="E205" s="144">
        <f t="shared" si="27"/>
        <v>0</v>
      </c>
      <c r="F205" s="144">
        <f t="shared" si="28"/>
        <v>1</v>
      </c>
      <c r="G205" s="134">
        <f t="shared" si="24"/>
        <v>1.7914764078640497E-2</v>
      </c>
      <c r="H205" s="110">
        <f t="shared" si="25"/>
        <v>1.4280805629107338E-2</v>
      </c>
      <c r="I205" s="136">
        <f t="shared" si="26"/>
        <v>5.1582300218070322E-6</v>
      </c>
      <c r="J205" s="136" t="str">
        <f t="shared" si="29"/>
        <v>yellow</v>
      </c>
      <c r="K205" s="108">
        <f t="shared" si="30"/>
        <v>1.2009631918928605E-2</v>
      </c>
      <c r="L205" s="108" t="e">
        <f t="shared" si="31"/>
        <v>#N/A</v>
      </c>
      <c r="M205" s="108" t="e">
        <f t="shared" si="32"/>
        <v>#N/A</v>
      </c>
    </row>
    <row r="206" spans="2:13">
      <c r="B206" s="21">
        <v>6.7068493150684931</v>
      </c>
      <c r="C206" s="134">
        <v>1.6460500489285754E-2</v>
      </c>
      <c r="D206" s="144">
        <v>2</v>
      </c>
      <c r="E206" s="144">
        <f t="shared" si="27"/>
        <v>0</v>
      </c>
      <c r="F206" s="144">
        <f t="shared" si="28"/>
        <v>0</v>
      </c>
      <c r="G206" s="134">
        <f t="shared" si="24"/>
        <v>1.7966020473931584E-2</v>
      </c>
      <c r="H206" s="110">
        <f t="shared" si="25"/>
        <v>1.7966020473931584E-2</v>
      </c>
      <c r="I206" s="136">
        <f t="shared" si="26"/>
        <v>2.2665904241679815E-6</v>
      </c>
      <c r="J206" s="136" t="str">
        <f t="shared" si="29"/>
        <v>blue</v>
      </c>
      <c r="K206" s="108" t="e">
        <f t="shared" si="30"/>
        <v>#N/A</v>
      </c>
      <c r="L206" s="108">
        <f t="shared" si="31"/>
        <v>1.6460500489285754E-2</v>
      </c>
      <c r="M206" s="108" t="e">
        <f t="shared" si="32"/>
        <v>#N/A</v>
      </c>
    </row>
    <row r="207" spans="2:13">
      <c r="B207" s="22">
        <v>6.7424657534246579</v>
      </c>
      <c r="C207" s="134">
        <v>1.2146712647079934E-2</v>
      </c>
      <c r="D207" s="144">
        <v>3</v>
      </c>
      <c r="E207" s="144">
        <f t="shared" si="27"/>
        <v>0</v>
      </c>
      <c r="F207" s="144">
        <f t="shared" si="28"/>
        <v>1</v>
      </c>
      <c r="G207" s="134">
        <f t="shared" si="24"/>
        <v>1.8005753089556521E-2</v>
      </c>
      <c r="H207" s="110">
        <f t="shared" si="25"/>
        <v>1.4371794640023363E-2</v>
      </c>
      <c r="I207" s="136">
        <f t="shared" si="26"/>
        <v>4.9509898753211029E-6</v>
      </c>
      <c r="J207" s="136" t="str">
        <f t="shared" si="29"/>
        <v>yellow</v>
      </c>
      <c r="K207" s="108">
        <f t="shared" si="30"/>
        <v>1.2146712647079934E-2</v>
      </c>
      <c r="L207" s="108" t="e">
        <f t="shared" si="31"/>
        <v>#N/A</v>
      </c>
      <c r="M207" s="108" t="e">
        <f t="shared" si="32"/>
        <v>#N/A</v>
      </c>
    </row>
    <row r="208" spans="2:13">
      <c r="B208" s="149">
        <v>6.7616438356164386</v>
      </c>
      <c r="C208" s="134">
        <v>1.588606020186396E-2</v>
      </c>
      <c r="D208" s="144">
        <v>2</v>
      </c>
      <c r="E208" s="144">
        <f t="shared" si="27"/>
        <v>0</v>
      </c>
      <c r="F208" s="144">
        <f t="shared" si="28"/>
        <v>0</v>
      </c>
      <c r="G208" s="134">
        <f t="shared" si="24"/>
        <v>1.8027339504694376E-2</v>
      </c>
      <c r="H208" s="110">
        <f t="shared" si="25"/>
        <v>1.8027339504694376E-2</v>
      </c>
      <c r="I208" s="136">
        <f t="shared" si="26"/>
        <v>4.5850770527299143E-6</v>
      </c>
      <c r="J208" s="136" t="str">
        <f t="shared" si="29"/>
        <v>blue</v>
      </c>
      <c r="K208" s="108" t="e">
        <f t="shared" si="30"/>
        <v>#N/A</v>
      </c>
      <c r="L208" s="108">
        <f t="shared" si="31"/>
        <v>1.588606020186396E-2</v>
      </c>
      <c r="M208" s="108" t="e">
        <f t="shared" si="32"/>
        <v>#N/A</v>
      </c>
    </row>
    <row r="209" spans="2:13">
      <c r="B209" s="82">
        <v>6.8465753424657532</v>
      </c>
      <c r="C209" s="134">
        <v>1.5520460143296444E-2</v>
      </c>
      <c r="D209" s="144">
        <v>2</v>
      </c>
      <c r="E209" s="144">
        <f t="shared" si="27"/>
        <v>0</v>
      </c>
      <c r="F209" s="144">
        <f t="shared" si="28"/>
        <v>0</v>
      </c>
      <c r="G209" s="134">
        <f t="shared" si="24"/>
        <v>1.8124543147623025E-2</v>
      </c>
      <c r="H209" s="110">
        <f t="shared" si="25"/>
        <v>1.8124543147623025E-2</v>
      </c>
      <c r="I209" s="136">
        <f t="shared" si="26"/>
        <v>6.781248293422551E-6</v>
      </c>
      <c r="J209" s="136" t="str">
        <f t="shared" si="29"/>
        <v>blue</v>
      </c>
      <c r="K209" s="108" t="e">
        <f t="shared" si="30"/>
        <v>#N/A</v>
      </c>
      <c r="L209" s="108">
        <f t="shared" si="31"/>
        <v>1.5520460143296444E-2</v>
      </c>
      <c r="M209" s="108" t="e">
        <f t="shared" si="32"/>
        <v>#N/A</v>
      </c>
    </row>
    <row r="210" spans="2:13">
      <c r="B210" s="113">
        <v>6.88</v>
      </c>
      <c r="C210" s="134">
        <v>1.6789999999999999E-2</v>
      </c>
      <c r="D210" s="144">
        <v>2</v>
      </c>
      <c r="E210" s="144">
        <f t="shared" si="27"/>
        <v>0</v>
      </c>
      <c r="F210" s="144">
        <f t="shared" si="28"/>
        <v>0</v>
      </c>
      <c r="G210" s="134">
        <f t="shared" si="24"/>
        <v>1.8163512493761736E-2</v>
      </c>
      <c r="H210" s="110">
        <f t="shared" si="25"/>
        <v>1.8163512493761736E-2</v>
      </c>
      <c r="I210" s="136">
        <f t="shared" si="26"/>
        <v>1.8865365705195848E-6</v>
      </c>
      <c r="J210" s="136" t="str">
        <f t="shared" si="29"/>
        <v>blue</v>
      </c>
      <c r="K210" s="108" t="e">
        <f t="shared" si="30"/>
        <v>#N/A</v>
      </c>
      <c r="L210" s="108">
        <f t="shared" si="31"/>
        <v>1.6789999999999999E-2</v>
      </c>
      <c r="M210" s="108" t="e">
        <f t="shared" si="32"/>
        <v>#N/A</v>
      </c>
    </row>
    <row r="211" spans="2:13">
      <c r="B211" s="113">
        <v>6.91</v>
      </c>
      <c r="C211" s="134">
        <v>1.2809999999999998E-2</v>
      </c>
      <c r="D211" s="144">
        <v>3</v>
      </c>
      <c r="E211" s="144">
        <f t="shared" si="27"/>
        <v>0</v>
      </c>
      <c r="F211" s="144">
        <f t="shared" si="28"/>
        <v>1</v>
      </c>
      <c r="G211" s="134">
        <f t="shared" si="24"/>
        <v>1.8198830922621041E-2</v>
      </c>
      <c r="H211" s="110">
        <f t="shared" si="25"/>
        <v>1.4564872473087883E-2</v>
      </c>
      <c r="I211" s="136">
        <f t="shared" si="26"/>
        <v>3.079577396801587E-6</v>
      </c>
      <c r="J211" s="136" t="str">
        <f t="shared" si="29"/>
        <v>yellow</v>
      </c>
      <c r="K211" s="108">
        <f t="shared" si="30"/>
        <v>1.2809999999999998E-2</v>
      </c>
      <c r="L211" s="108" t="e">
        <f t="shared" si="31"/>
        <v>#N/A</v>
      </c>
      <c r="M211" s="108" t="e">
        <f t="shared" si="32"/>
        <v>#N/A</v>
      </c>
    </row>
    <row r="212" spans="2:13">
      <c r="B212" s="113">
        <v>6.96</v>
      </c>
      <c r="C212" s="134">
        <v>1.7170000000000001E-2</v>
      </c>
      <c r="D212" s="144">
        <v>2</v>
      </c>
      <c r="E212" s="144">
        <f t="shared" si="27"/>
        <v>0</v>
      </c>
      <c r="F212" s="144">
        <f t="shared" si="28"/>
        <v>0</v>
      </c>
      <c r="G212" s="134">
        <f t="shared" si="24"/>
        <v>1.82584101576184E-2</v>
      </c>
      <c r="H212" s="110">
        <f t="shared" si="25"/>
        <v>1.82584101576184E-2</v>
      </c>
      <c r="I212" s="136">
        <f t="shared" si="26"/>
        <v>1.1846366712069081E-6</v>
      </c>
      <c r="J212" s="136" t="str">
        <f t="shared" si="29"/>
        <v>blue</v>
      </c>
      <c r="K212" s="108" t="e">
        <f t="shared" si="30"/>
        <v>#N/A</v>
      </c>
      <c r="L212" s="108">
        <f t="shared" si="31"/>
        <v>1.7170000000000001E-2</v>
      </c>
      <c r="M212" s="108" t="e">
        <f t="shared" si="32"/>
        <v>#N/A</v>
      </c>
    </row>
    <row r="213" spans="2:13">
      <c r="B213" s="81">
        <v>7.0136986301369859</v>
      </c>
      <c r="C213" s="134">
        <v>1.640276646532474E-2</v>
      </c>
      <c r="D213" s="144">
        <v>2</v>
      </c>
      <c r="E213" s="144">
        <f t="shared" si="27"/>
        <v>0</v>
      </c>
      <c r="F213" s="144">
        <f t="shared" si="28"/>
        <v>0</v>
      </c>
      <c r="G213" s="134">
        <f t="shared" si="24"/>
        <v>1.8323386416771476E-2</v>
      </c>
      <c r="H213" s="110">
        <f t="shared" si="25"/>
        <v>1.8323386416771476E-2</v>
      </c>
      <c r="I213" s="136">
        <f t="shared" si="26"/>
        <v>3.6887809978952619E-6</v>
      </c>
      <c r="J213" s="136" t="str">
        <f t="shared" si="29"/>
        <v>blue</v>
      </c>
      <c r="K213" s="108" t="e">
        <f t="shared" si="30"/>
        <v>#N/A</v>
      </c>
      <c r="L213" s="108">
        <f t="shared" si="31"/>
        <v>1.640276646532474E-2</v>
      </c>
      <c r="M213" s="108" t="e">
        <f t="shared" si="32"/>
        <v>#N/A</v>
      </c>
    </row>
    <row r="214" spans="2:13">
      <c r="B214" s="113">
        <v>7.1</v>
      </c>
      <c r="C214" s="134">
        <v>1.6750000000000001E-2</v>
      </c>
      <c r="D214" s="144">
        <v>2</v>
      </c>
      <c r="E214" s="144">
        <f t="shared" si="27"/>
        <v>0</v>
      </c>
      <c r="F214" s="144">
        <f t="shared" si="28"/>
        <v>0</v>
      </c>
      <c r="G214" s="134">
        <f t="shared" si="24"/>
        <v>1.842994149986097E-2</v>
      </c>
      <c r="H214" s="110">
        <f t="shared" si="25"/>
        <v>1.842994149986097E-2</v>
      </c>
      <c r="I214" s="136">
        <f t="shared" si="26"/>
        <v>2.8222034429551235E-6</v>
      </c>
      <c r="J214" s="136" t="str">
        <f t="shared" si="29"/>
        <v>blue</v>
      </c>
      <c r="K214" s="108" t="e">
        <f t="shared" si="30"/>
        <v>#N/A</v>
      </c>
      <c r="L214" s="108">
        <f t="shared" si="31"/>
        <v>1.6750000000000001E-2</v>
      </c>
      <c r="M214" s="108" t="e">
        <f t="shared" si="32"/>
        <v>#N/A</v>
      </c>
    </row>
    <row r="215" spans="2:13">
      <c r="B215" s="113">
        <v>7.13</v>
      </c>
      <c r="C215" s="134">
        <v>1.686E-2</v>
      </c>
      <c r="D215" s="144">
        <v>2</v>
      </c>
      <c r="E215" s="144">
        <f t="shared" si="27"/>
        <v>0</v>
      </c>
      <c r="F215" s="144">
        <f t="shared" si="28"/>
        <v>0</v>
      </c>
      <c r="G215" s="134">
        <f t="shared" si="24"/>
        <v>1.8467591887467133E-2</v>
      </c>
      <c r="H215" s="110">
        <f t="shared" si="25"/>
        <v>1.8467591887467133E-2</v>
      </c>
      <c r="I215" s="136">
        <f t="shared" si="26"/>
        <v>2.5843516766501391E-6</v>
      </c>
      <c r="J215" s="136" t="str">
        <f t="shared" si="29"/>
        <v>blue</v>
      </c>
      <c r="K215" s="108" t="e">
        <f t="shared" si="30"/>
        <v>#N/A</v>
      </c>
      <c r="L215" s="108">
        <f t="shared" si="31"/>
        <v>1.686E-2</v>
      </c>
      <c r="M215" s="108" t="e">
        <f t="shared" si="32"/>
        <v>#N/A</v>
      </c>
    </row>
    <row r="216" spans="2:13">
      <c r="B216" s="113">
        <v>7.21</v>
      </c>
      <c r="C216" s="134">
        <v>1.7689999999999997E-2</v>
      </c>
      <c r="D216" s="144">
        <v>2</v>
      </c>
      <c r="E216" s="144">
        <f t="shared" si="27"/>
        <v>0</v>
      </c>
      <c r="F216" s="144">
        <f t="shared" si="28"/>
        <v>0</v>
      </c>
      <c r="G216" s="134">
        <f t="shared" si="24"/>
        <v>1.8569516006191247E-2</v>
      </c>
      <c r="H216" s="110">
        <f t="shared" si="25"/>
        <v>1.8569516006191247E-2</v>
      </c>
      <c r="I216" s="136">
        <f t="shared" si="26"/>
        <v>7.7354840514660555E-7</v>
      </c>
      <c r="J216" s="136" t="str">
        <f t="shared" si="29"/>
        <v>blue</v>
      </c>
      <c r="K216" s="108" t="e">
        <f t="shared" si="30"/>
        <v>#N/A</v>
      </c>
      <c r="L216" s="108">
        <f t="shared" si="31"/>
        <v>1.7689999999999997E-2</v>
      </c>
      <c r="M216" s="108" t="e">
        <f t="shared" si="32"/>
        <v>#N/A</v>
      </c>
    </row>
    <row r="217" spans="2:13">
      <c r="B217" s="113">
        <v>7.27</v>
      </c>
      <c r="C217" s="134">
        <v>1.6990000000000002E-2</v>
      </c>
      <c r="D217" s="144">
        <v>2</v>
      </c>
      <c r="E217" s="144">
        <f t="shared" si="27"/>
        <v>0</v>
      </c>
      <c r="F217" s="144">
        <f t="shared" si="28"/>
        <v>0</v>
      </c>
      <c r="G217" s="134">
        <f t="shared" si="24"/>
        <v>1.8647400212412936E-2</v>
      </c>
      <c r="H217" s="110">
        <f t="shared" si="25"/>
        <v>1.8647400212412936E-2</v>
      </c>
      <c r="I217" s="136">
        <f t="shared" si="26"/>
        <v>2.7469754641064399E-6</v>
      </c>
      <c r="J217" s="136" t="str">
        <f t="shared" si="29"/>
        <v>blue</v>
      </c>
      <c r="K217" s="108" t="e">
        <f t="shared" si="30"/>
        <v>#N/A</v>
      </c>
      <c r="L217" s="108">
        <f t="shared" si="31"/>
        <v>1.6990000000000002E-2</v>
      </c>
      <c r="M217" s="108" t="e">
        <f t="shared" si="32"/>
        <v>#N/A</v>
      </c>
    </row>
    <row r="218" spans="2:13">
      <c r="B218" s="113">
        <v>7.35</v>
      </c>
      <c r="C218" s="134">
        <v>1.7829999999999999E-2</v>
      </c>
      <c r="D218" s="144">
        <v>2</v>
      </c>
      <c r="E218" s="144">
        <f t="shared" si="27"/>
        <v>0</v>
      </c>
      <c r="F218" s="144">
        <f t="shared" si="28"/>
        <v>0</v>
      </c>
      <c r="G218" s="134">
        <f t="shared" si="24"/>
        <v>1.8753144797901224E-2</v>
      </c>
      <c r="H218" s="110">
        <f t="shared" si="25"/>
        <v>1.8753144797901224E-2</v>
      </c>
      <c r="I218" s="136">
        <f t="shared" si="26"/>
        <v>8.5219631789209357E-7</v>
      </c>
      <c r="J218" s="136" t="str">
        <f t="shared" si="29"/>
        <v>blue</v>
      </c>
      <c r="K218" s="108" t="e">
        <f t="shared" si="30"/>
        <v>#N/A</v>
      </c>
      <c r="L218" s="108">
        <f t="shared" si="31"/>
        <v>1.7829999999999999E-2</v>
      </c>
      <c r="M218" s="108" t="e">
        <f t="shared" si="32"/>
        <v>#N/A</v>
      </c>
    </row>
    <row r="219" spans="2:13">
      <c r="B219" s="113">
        <v>7.37</v>
      </c>
      <c r="C219" s="134">
        <v>1.797E-2</v>
      </c>
      <c r="D219" s="144">
        <v>2</v>
      </c>
      <c r="E219" s="144">
        <f t="shared" si="27"/>
        <v>0</v>
      </c>
      <c r="F219" s="144">
        <f t="shared" si="28"/>
        <v>0</v>
      </c>
      <c r="G219" s="134">
        <f t="shared" si="24"/>
        <v>1.877991706357366E-2</v>
      </c>
      <c r="H219" s="110">
        <f t="shared" si="25"/>
        <v>1.877991706357366E-2</v>
      </c>
      <c r="I219" s="136">
        <f t="shared" si="26"/>
        <v>6.5596564986778087E-7</v>
      </c>
      <c r="J219" s="136" t="str">
        <f t="shared" si="29"/>
        <v>blue</v>
      </c>
      <c r="K219" s="108" t="e">
        <f t="shared" si="30"/>
        <v>#N/A</v>
      </c>
      <c r="L219" s="108">
        <f t="shared" si="31"/>
        <v>1.797E-2</v>
      </c>
      <c r="M219" s="108" t="e">
        <f t="shared" si="32"/>
        <v>#N/A</v>
      </c>
    </row>
    <row r="220" spans="2:13">
      <c r="B220" s="113">
        <v>7.52</v>
      </c>
      <c r="C220" s="134">
        <v>1.8600000000000002E-2</v>
      </c>
      <c r="D220" s="144">
        <v>2</v>
      </c>
      <c r="E220" s="144">
        <f t="shared" si="27"/>
        <v>0</v>
      </c>
      <c r="F220" s="144">
        <f t="shared" si="28"/>
        <v>0</v>
      </c>
      <c r="G220" s="134">
        <f t="shared" si="24"/>
        <v>1.8984933833023597E-2</v>
      </c>
      <c r="H220" s="110">
        <f t="shared" si="25"/>
        <v>1.8984933833023597E-2</v>
      </c>
      <c r="I220" s="136">
        <f t="shared" si="26"/>
        <v>1.4817405580623696E-7</v>
      </c>
      <c r="J220" s="136" t="str">
        <f t="shared" si="29"/>
        <v>blue</v>
      </c>
      <c r="K220" s="108" t="e">
        <f t="shared" si="30"/>
        <v>#N/A</v>
      </c>
      <c r="L220" s="108">
        <f t="shared" si="31"/>
        <v>1.8600000000000002E-2</v>
      </c>
      <c r="M220" s="108" t="e">
        <f t="shared" si="32"/>
        <v>#N/A</v>
      </c>
    </row>
    <row r="221" spans="2:13">
      <c r="B221" s="113">
        <v>7.6</v>
      </c>
      <c r="C221" s="134">
        <v>1.9189999999999999E-2</v>
      </c>
      <c r="D221" s="144">
        <v>2</v>
      </c>
      <c r="E221" s="144">
        <f t="shared" si="27"/>
        <v>0</v>
      </c>
      <c r="F221" s="144">
        <f t="shared" si="28"/>
        <v>0</v>
      </c>
      <c r="G221" s="134">
        <f t="shared" si="24"/>
        <v>1.9097279896356435E-2</v>
      </c>
      <c r="H221" s="110">
        <f t="shared" si="25"/>
        <v>1.9097279896356435E-2</v>
      </c>
      <c r="I221" s="136">
        <f t="shared" si="26"/>
        <v>8.597017619673154E-9</v>
      </c>
      <c r="J221" s="136" t="str">
        <f t="shared" si="29"/>
        <v>blue</v>
      </c>
      <c r="K221" s="108" t="e">
        <f t="shared" si="30"/>
        <v>#N/A</v>
      </c>
      <c r="L221" s="108">
        <f t="shared" si="31"/>
        <v>1.9189999999999999E-2</v>
      </c>
      <c r="M221" s="108" t="e">
        <f t="shared" si="32"/>
        <v>#N/A</v>
      </c>
    </row>
    <row r="222" spans="2:13">
      <c r="B222" s="113">
        <v>7.76</v>
      </c>
      <c r="C222" s="134">
        <v>1.899E-2</v>
      </c>
      <c r="D222" s="144">
        <v>2</v>
      </c>
      <c r="E222" s="144">
        <f t="shared" si="27"/>
        <v>0</v>
      </c>
      <c r="F222" s="144">
        <f t="shared" si="28"/>
        <v>0</v>
      </c>
      <c r="G222" s="134">
        <f t="shared" si="24"/>
        <v>1.932809267872327E-2</v>
      </c>
      <c r="H222" s="110">
        <f t="shared" si="25"/>
        <v>1.932809267872327E-2</v>
      </c>
      <c r="I222" s="136">
        <f t="shared" si="26"/>
        <v>1.143066594062764E-7</v>
      </c>
      <c r="J222" s="136" t="str">
        <f t="shared" si="29"/>
        <v>blue</v>
      </c>
      <c r="K222" s="108" t="e">
        <f t="shared" si="30"/>
        <v>#N/A</v>
      </c>
      <c r="L222" s="108">
        <f t="shared" si="31"/>
        <v>1.899E-2</v>
      </c>
      <c r="M222" s="108" t="e">
        <f t="shared" si="32"/>
        <v>#N/A</v>
      </c>
    </row>
    <row r="223" spans="2:13">
      <c r="B223" s="129">
        <v>8.1808219178082187</v>
      </c>
      <c r="C223" s="134">
        <v>1.898127295200687E-2</v>
      </c>
      <c r="D223" s="144">
        <v>2</v>
      </c>
      <c r="E223" s="144">
        <f t="shared" si="27"/>
        <v>0</v>
      </c>
      <c r="F223" s="144">
        <f t="shared" si="28"/>
        <v>0</v>
      </c>
      <c r="G223" s="134">
        <f t="shared" ref="G223:G240" si="33">(Beta1)+
(Beta2*((1-EXP(-B223/Lambda1))/(B223/Lambda1)))+
(Beta3*((((1-EXP(-B223/Lambda1))/(B223/Lambda1)))-
(EXP(-B223/Lambda1))))+
(Beta4*((((1-EXP(-B223/Lambda2))/(B223/Lambda2)))-
(EXP(-B223/Lambda2))))</f>
        <v>1.9972490028624189E-2</v>
      </c>
      <c r="H223" s="110">
        <f t="shared" ref="H223:H240" si="34">(Beta1)+
(Beta2*((1-EXP(-B223/Lambda1))/(B223/Lambda1)))+
(Beta3*((((1-EXP(-B223/Lambda1))/(B223/Lambda1)))-
(EXP(-B223/Lambda1))))+
(Beta4*((((1-EXP(-B223/Lambda2))/(B223/Lambda2)))-
(EXP(-B223/Lambda2))))+(E223*Beta5)+(F223*Beta6)</f>
        <v>1.9972490028624189E-2</v>
      </c>
      <c r="I223" s="136">
        <f t="shared" si="26"/>
        <v>9.8251129297778456E-7</v>
      </c>
      <c r="J223" s="136" t="str">
        <f t="shared" si="29"/>
        <v>blue</v>
      </c>
      <c r="K223" s="108" t="e">
        <f t="shared" si="30"/>
        <v>#N/A</v>
      </c>
      <c r="L223" s="108">
        <f t="shared" si="31"/>
        <v>1.898127295200687E-2</v>
      </c>
      <c r="M223" s="108" t="e">
        <f t="shared" si="32"/>
        <v>#N/A</v>
      </c>
    </row>
    <row r="224" spans="2:13">
      <c r="B224" s="111">
        <v>8.1863013698630134</v>
      </c>
      <c r="C224" s="134">
        <v>1.6537699281727897E-2</v>
      </c>
      <c r="D224" s="144">
        <v>2</v>
      </c>
      <c r="E224" s="144">
        <f t="shared" si="27"/>
        <v>0</v>
      </c>
      <c r="F224" s="144">
        <f t="shared" si="28"/>
        <v>0</v>
      </c>
      <c r="G224" s="134">
        <f t="shared" si="33"/>
        <v>1.9981223430591194E-2</v>
      </c>
      <c r="H224" s="110">
        <f t="shared" si="34"/>
        <v>1.9981223430591194E-2</v>
      </c>
      <c r="I224" s="136">
        <f t="shared" si="26"/>
        <v>1.1857858563804692E-5</v>
      </c>
      <c r="J224" s="136" t="str">
        <f t="shared" si="29"/>
        <v>blue</v>
      </c>
      <c r="K224" s="108" t="e">
        <f t="shared" si="30"/>
        <v>#N/A</v>
      </c>
      <c r="L224" s="108">
        <f t="shared" si="31"/>
        <v>1.6537699281727897E-2</v>
      </c>
      <c r="M224" s="108" t="e">
        <f t="shared" si="32"/>
        <v>#N/A</v>
      </c>
    </row>
    <row r="225" spans="2:13">
      <c r="B225" s="94">
        <v>8.2657534246575342</v>
      </c>
      <c r="C225" s="134">
        <v>1.8557443912821478E-2</v>
      </c>
      <c r="D225" s="144">
        <v>2</v>
      </c>
      <c r="E225" s="144">
        <f t="shared" si="27"/>
        <v>0</v>
      </c>
      <c r="F225" s="144">
        <f t="shared" si="28"/>
        <v>0</v>
      </c>
      <c r="G225" s="134">
        <f t="shared" si="33"/>
        <v>2.0108813393806435E-2</v>
      </c>
      <c r="H225" s="110">
        <f t="shared" si="34"/>
        <v>2.0108813393806435E-2</v>
      </c>
      <c r="I225" s="136">
        <f t="shared" ref="I225:I240" si="35">IF(C225&gt;0,POWER(C225-H225,2),"")</f>
        <v>2.4067472665315351E-6</v>
      </c>
      <c r="J225" s="136" t="str">
        <f t="shared" si="29"/>
        <v>blue</v>
      </c>
      <c r="K225" s="108" t="e">
        <f t="shared" si="30"/>
        <v>#N/A</v>
      </c>
      <c r="L225" s="108">
        <f t="shared" si="31"/>
        <v>1.8557443912821478E-2</v>
      </c>
      <c r="M225" s="108" t="e">
        <f t="shared" si="32"/>
        <v>#N/A</v>
      </c>
    </row>
    <row r="226" spans="2:13">
      <c r="B226" s="93">
        <v>8.2712328767123289</v>
      </c>
      <c r="C226" s="134">
        <v>1.6225714564117772E-2</v>
      </c>
      <c r="D226" s="144">
        <v>2</v>
      </c>
      <c r="E226" s="144">
        <f t="shared" si="27"/>
        <v>0</v>
      </c>
      <c r="F226" s="144">
        <f t="shared" si="28"/>
        <v>0</v>
      </c>
      <c r="G226" s="134">
        <f t="shared" si="33"/>
        <v>2.0117678181837358E-2</v>
      </c>
      <c r="H226" s="110">
        <f t="shared" si="34"/>
        <v>2.0117678181837358E-2</v>
      </c>
      <c r="I226" s="136">
        <f t="shared" si="35"/>
        <v>1.5147380801652924E-5</v>
      </c>
      <c r="J226" s="136" t="str">
        <f t="shared" si="29"/>
        <v>blue</v>
      </c>
      <c r="K226" s="108" t="e">
        <f t="shared" si="30"/>
        <v>#N/A</v>
      </c>
      <c r="L226" s="108">
        <f t="shared" si="31"/>
        <v>1.6225714564117772E-2</v>
      </c>
      <c r="M226" s="108" t="e">
        <f t="shared" si="32"/>
        <v>#N/A</v>
      </c>
    </row>
    <row r="227" spans="2:13">
      <c r="B227" s="90">
        <v>8.4328767123287669</v>
      </c>
      <c r="C227" s="134">
        <v>2.0823568832142793E-2</v>
      </c>
      <c r="D227" s="144">
        <v>2</v>
      </c>
      <c r="E227" s="144">
        <f t="shared" si="27"/>
        <v>0</v>
      </c>
      <c r="F227" s="144">
        <f t="shared" si="28"/>
        <v>0</v>
      </c>
      <c r="G227" s="134">
        <f t="shared" si="33"/>
        <v>2.0382923375356486E-2</v>
      </c>
      <c r="H227" s="110">
        <f t="shared" si="34"/>
        <v>2.0382923375356486E-2</v>
      </c>
      <c r="I227" s="136">
        <f t="shared" si="35"/>
        <v>1.9416841858641282E-7</v>
      </c>
      <c r="J227" s="136" t="str">
        <f t="shared" si="29"/>
        <v>blue</v>
      </c>
      <c r="K227" s="108" t="e">
        <f t="shared" si="30"/>
        <v>#N/A</v>
      </c>
      <c r="L227" s="108">
        <f t="shared" si="31"/>
        <v>2.0823568832142793E-2</v>
      </c>
      <c r="M227" s="108" t="e">
        <f t="shared" si="32"/>
        <v>#N/A</v>
      </c>
    </row>
    <row r="228" spans="2:13">
      <c r="B228" s="96">
        <v>8.4383561643835616</v>
      </c>
      <c r="C228" s="134">
        <v>1.8421701125876582E-2</v>
      </c>
      <c r="D228" s="144">
        <v>2</v>
      </c>
      <c r="E228" s="144">
        <f t="shared" si="27"/>
        <v>0</v>
      </c>
      <c r="F228" s="144">
        <f t="shared" si="28"/>
        <v>0</v>
      </c>
      <c r="G228" s="134">
        <f t="shared" si="33"/>
        <v>2.0392039728422851E-2</v>
      </c>
      <c r="H228" s="110">
        <f t="shared" si="34"/>
        <v>2.0392039728422851E-2</v>
      </c>
      <c r="I228" s="136">
        <f t="shared" si="35"/>
        <v>3.8822342086839819E-6</v>
      </c>
      <c r="J228" s="136" t="str">
        <f t="shared" si="29"/>
        <v>blue</v>
      </c>
      <c r="K228" s="108" t="e">
        <f t="shared" si="30"/>
        <v>#N/A</v>
      </c>
      <c r="L228" s="108">
        <f t="shared" si="31"/>
        <v>1.8421701125876582E-2</v>
      </c>
      <c r="M228" s="108" t="e">
        <f t="shared" si="32"/>
        <v>#N/A</v>
      </c>
    </row>
    <row r="229" spans="2:13">
      <c r="B229" s="86">
        <v>8.5150684931506841</v>
      </c>
      <c r="C229" s="134">
        <v>2.1314749946530567E-2</v>
      </c>
      <c r="D229" s="144">
        <v>2</v>
      </c>
      <c r="E229" s="144">
        <f t="shared" si="27"/>
        <v>0</v>
      </c>
      <c r="F229" s="144">
        <f t="shared" si="28"/>
        <v>0</v>
      </c>
      <c r="G229" s="134">
        <f t="shared" si="33"/>
        <v>2.0520513935475979E-2</v>
      </c>
      <c r="H229" s="110">
        <f t="shared" si="34"/>
        <v>2.0520513935475979E-2</v>
      </c>
      <c r="I229" s="136">
        <f t="shared" si="35"/>
        <v>6.3081084125590369E-7</v>
      </c>
      <c r="J229" s="136" t="str">
        <f t="shared" si="29"/>
        <v>blue</v>
      </c>
      <c r="K229" s="108" t="e">
        <f t="shared" si="30"/>
        <v>#N/A</v>
      </c>
      <c r="L229" s="108">
        <f t="shared" si="31"/>
        <v>2.1314749946530567E-2</v>
      </c>
      <c r="M229" s="108" t="e">
        <f t="shared" si="32"/>
        <v>#N/A</v>
      </c>
    </row>
    <row r="230" spans="2:13">
      <c r="B230" s="87">
        <v>8.5205479452054789</v>
      </c>
      <c r="C230" s="134">
        <v>1.9853836124561243E-2</v>
      </c>
      <c r="D230" s="144">
        <v>2</v>
      </c>
      <c r="E230" s="144">
        <f t="shared" si="27"/>
        <v>0</v>
      </c>
      <c r="F230" s="144">
        <f t="shared" si="28"/>
        <v>0</v>
      </c>
      <c r="G230" s="134">
        <f t="shared" si="33"/>
        <v>2.0529750649662854E-2</v>
      </c>
      <c r="H230" s="110">
        <f t="shared" si="34"/>
        <v>2.0529750649662854E-2</v>
      </c>
      <c r="I230" s="136">
        <f t="shared" si="35"/>
        <v>4.5686044524333658E-7</v>
      </c>
      <c r="J230" s="136" t="str">
        <f t="shared" si="29"/>
        <v>blue</v>
      </c>
      <c r="K230" s="108" t="e">
        <f t="shared" si="30"/>
        <v>#N/A</v>
      </c>
      <c r="L230" s="108">
        <f t="shared" si="31"/>
        <v>1.9853836124561243E-2</v>
      </c>
      <c r="M230" s="108" t="e">
        <f t="shared" si="32"/>
        <v>#N/A</v>
      </c>
    </row>
    <row r="231" spans="2:13">
      <c r="B231" s="113">
        <v>8.68</v>
      </c>
      <c r="C231" s="134">
        <v>2.1259999999999998E-2</v>
      </c>
      <c r="D231" s="144">
        <v>2</v>
      </c>
      <c r="E231" s="144">
        <f t="shared" si="27"/>
        <v>0</v>
      </c>
      <c r="F231" s="144">
        <f t="shared" si="28"/>
        <v>0</v>
      </c>
      <c r="G231" s="134">
        <f t="shared" si="33"/>
        <v>2.0801979298062025E-2</v>
      </c>
      <c r="H231" s="110">
        <f t="shared" si="34"/>
        <v>2.0801979298062025E-2</v>
      </c>
      <c r="I231" s="136">
        <f t="shared" si="35"/>
        <v>2.0978296340375349E-7</v>
      </c>
      <c r="J231" s="136" t="str">
        <f t="shared" si="29"/>
        <v>blue</v>
      </c>
      <c r="K231" s="108" t="e">
        <f t="shared" si="30"/>
        <v>#N/A</v>
      </c>
      <c r="L231" s="108">
        <f t="shared" si="31"/>
        <v>2.1259999999999998E-2</v>
      </c>
      <c r="M231" s="108" t="e">
        <f t="shared" si="32"/>
        <v>#N/A</v>
      </c>
    </row>
    <row r="232" spans="2:13">
      <c r="B232" s="113">
        <v>8.69</v>
      </c>
      <c r="C232" s="134">
        <v>2.1899999999999999E-2</v>
      </c>
      <c r="D232" s="144">
        <v>2</v>
      </c>
      <c r="E232" s="144">
        <f t="shared" si="27"/>
        <v>0</v>
      </c>
      <c r="F232" s="144">
        <f t="shared" si="28"/>
        <v>0</v>
      </c>
      <c r="G232" s="134">
        <f t="shared" si="33"/>
        <v>2.0819270831985447E-2</v>
      </c>
      <c r="H232" s="110">
        <f t="shared" si="34"/>
        <v>2.0819270831985447E-2</v>
      </c>
      <c r="I232" s="136">
        <f t="shared" si="35"/>
        <v>1.1679755345974272E-6</v>
      </c>
      <c r="J232" s="136" t="str">
        <f t="shared" si="29"/>
        <v>blue</v>
      </c>
      <c r="K232" s="108" t="e">
        <f t="shared" si="30"/>
        <v>#N/A</v>
      </c>
      <c r="L232" s="108">
        <f t="shared" si="31"/>
        <v>2.1899999999999999E-2</v>
      </c>
      <c r="M232" s="108" t="e">
        <f t="shared" si="32"/>
        <v>#N/A</v>
      </c>
    </row>
    <row r="233" spans="2:13">
      <c r="B233" s="113">
        <v>8.77</v>
      </c>
      <c r="C233" s="134">
        <v>2.2559999999999997E-2</v>
      </c>
      <c r="D233" s="144">
        <v>2</v>
      </c>
      <c r="E233" s="144">
        <f t="shared" si="27"/>
        <v>0</v>
      </c>
      <c r="F233" s="144">
        <f t="shared" si="28"/>
        <v>0</v>
      </c>
      <c r="G233" s="134">
        <f t="shared" si="33"/>
        <v>2.0958515283859211E-2</v>
      </c>
      <c r="H233" s="110">
        <f t="shared" si="34"/>
        <v>2.0958515283859211E-2</v>
      </c>
      <c r="I233" s="136">
        <f t="shared" si="35"/>
        <v>2.5647532960325332E-6</v>
      </c>
      <c r="J233" s="136" t="str">
        <f t="shared" si="29"/>
        <v>blue</v>
      </c>
      <c r="K233" s="108" t="e">
        <f t="shared" si="30"/>
        <v>#N/A</v>
      </c>
      <c r="L233" s="108">
        <f t="shared" si="31"/>
        <v>2.2559999999999997E-2</v>
      </c>
      <c r="M233" s="108" t="e">
        <f t="shared" si="32"/>
        <v>#N/A</v>
      </c>
    </row>
    <row r="234" spans="2:13">
      <c r="B234" s="113">
        <v>8.77</v>
      </c>
      <c r="C234" s="134">
        <v>2.197E-2</v>
      </c>
      <c r="D234" s="144">
        <v>2</v>
      </c>
      <c r="E234" s="144">
        <f t="shared" si="27"/>
        <v>0</v>
      </c>
      <c r="F234" s="144">
        <f t="shared" si="28"/>
        <v>0</v>
      </c>
      <c r="G234" s="134">
        <f t="shared" si="33"/>
        <v>2.0958515283859211E-2</v>
      </c>
      <c r="H234" s="110">
        <f t="shared" si="34"/>
        <v>2.0958515283859211E-2</v>
      </c>
      <c r="I234" s="136">
        <f t="shared" si="35"/>
        <v>1.0231013309864126E-6</v>
      </c>
      <c r="J234" s="136" t="str">
        <f t="shared" si="29"/>
        <v>blue</v>
      </c>
      <c r="K234" s="108" t="e">
        <f t="shared" si="30"/>
        <v>#N/A</v>
      </c>
      <c r="L234" s="108">
        <f t="shared" si="31"/>
        <v>2.197E-2</v>
      </c>
      <c r="M234" s="108" t="e">
        <f t="shared" si="32"/>
        <v>#N/A</v>
      </c>
    </row>
    <row r="235" spans="2:13">
      <c r="B235" s="113">
        <v>8.93</v>
      </c>
      <c r="C235" s="134">
        <v>2.2069999999999999E-2</v>
      </c>
      <c r="D235" s="144">
        <v>2</v>
      </c>
      <c r="E235" s="144">
        <f t="shared" si="27"/>
        <v>0</v>
      </c>
      <c r="F235" s="144">
        <f t="shared" si="28"/>
        <v>0</v>
      </c>
      <c r="G235" s="134">
        <f t="shared" si="33"/>
        <v>2.1241777515511661E-2</v>
      </c>
      <c r="H235" s="110">
        <f t="shared" si="34"/>
        <v>2.1241777515511661E-2</v>
      </c>
      <c r="I235" s="136">
        <f t="shared" si="35"/>
        <v>6.8595248381203585E-7</v>
      </c>
      <c r="J235" s="136" t="str">
        <f t="shared" si="29"/>
        <v>blue</v>
      </c>
      <c r="K235" s="108" t="e">
        <f t="shared" si="30"/>
        <v>#N/A</v>
      </c>
      <c r="L235" s="108">
        <f t="shared" si="31"/>
        <v>2.2069999999999999E-2</v>
      </c>
      <c r="M235" s="108" t="e">
        <f t="shared" si="32"/>
        <v>#N/A</v>
      </c>
    </row>
    <row r="236" spans="2:13">
      <c r="B236" s="113">
        <v>8.94</v>
      </c>
      <c r="C236" s="134">
        <v>2.197E-2</v>
      </c>
      <c r="D236" s="144">
        <v>2</v>
      </c>
      <c r="E236" s="144">
        <f t="shared" si="27"/>
        <v>0</v>
      </c>
      <c r="F236" s="144">
        <f t="shared" si="28"/>
        <v>0</v>
      </c>
      <c r="G236" s="134">
        <f t="shared" si="33"/>
        <v>2.1259688706570641E-2</v>
      </c>
      <c r="H236" s="110">
        <f t="shared" si="34"/>
        <v>2.1259688706570641E-2</v>
      </c>
      <c r="I236" s="136">
        <f t="shared" si="35"/>
        <v>5.0454213357328878E-7</v>
      </c>
      <c r="J236" s="136" t="str">
        <f t="shared" si="29"/>
        <v>blue</v>
      </c>
      <c r="K236" s="108" t="e">
        <f t="shared" si="30"/>
        <v>#N/A</v>
      </c>
      <c r="L236" s="108">
        <f t="shared" si="31"/>
        <v>2.197E-2</v>
      </c>
      <c r="M236" s="108" t="e">
        <f t="shared" si="32"/>
        <v>#N/A</v>
      </c>
    </row>
    <row r="237" spans="2:13">
      <c r="B237" s="113">
        <v>9.02</v>
      </c>
      <c r="C237" s="134">
        <v>2.2759999999999999E-2</v>
      </c>
      <c r="D237" s="144">
        <v>2</v>
      </c>
      <c r="E237" s="144">
        <f t="shared" si="27"/>
        <v>0</v>
      </c>
      <c r="F237" s="144">
        <f t="shared" si="28"/>
        <v>0</v>
      </c>
      <c r="G237" s="134">
        <f t="shared" si="33"/>
        <v>2.1403839426330638E-2</v>
      </c>
      <c r="H237" s="110">
        <f t="shared" si="34"/>
        <v>2.1403839426330638E-2</v>
      </c>
      <c r="I237" s="136">
        <f t="shared" si="35"/>
        <v>1.8391715015752092E-6</v>
      </c>
      <c r="J237" s="136" t="str">
        <f t="shared" si="29"/>
        <v>blue</v>
      </c>
      <c r="K237" s="108" t="e">
        <f t="shared" si="30"/>
        <v>#N/A</v>
      </c>
      <c r="L237" s="108">
        <f t="shared" si="31"/>
        <v>2.2759999999999999E-2</v>
      </c>
      <c r="M237" s="108" t="e">
        <f t="shared" si="32"/>
        <v>#N/A</v>
      </c>
    </row>
    <row r="238" spans="2:13">
      <c r="B238" s="113">
        <v>9.02</v>
      </c>
      <c r="C238" s="134">
        <v>2.2589999999999999E-2</v>
      </c>
      <c r="D238" s="144">
        <v>2</v>
      </c>
      <c r="E238" s="144">
        <f t="shared" si="27"/>
        <v>0</v>
      </c>
      <c r="F238" s="144">
        <f t="shared" si="28"/>
        <v>0</v>
      </c>
      <c r="G238" s="134">
        <f t="shared" si="33"/>
        <v>2.1403839426330638E-2</v>
      </c>
      <c r="H238" s="110">
        <f t="shared" si="34"/>
        <v>2.1403839426330638E-2</v>
      </c>
      <c r="I238" s="136">
        <f t="shared" si="35"/>
        <v>1.4069769065276267E-6</v>
      </c>
      <c r="J238" s="136" t="str">
        <f t="shared" si="29"/>
        <v>blue</v>
      </c>
      <c r="K238" s="108" t="e">
        <f t="shared" si="30"/>
        <v>#N/A</v>
      </c>
      <c r="L238" s="108">
        <f t="shared" si="31"/>
        <v>2.2589999999999999E-2</v>
      </c>
      <c r="M238" s="108" t="e">
        <f t="shared" si="32"/>
        <v>#N/A</v>
      </c>
    </row>
    <row r="239" spans="2:13">
      <c r="B239" s="113">
        <v>9.18</v>
      </c>
      <c r="C239" s="134">
        <v>2.2429999999999999E-2</v>
      </c>
      <c r="D239" s="144">
        <v>2</v>
      </c>
      <c r="E239" s="144">
        <f t="shared" si="27"/>
        <v>0</v>
      </c>
      <c r="F239" s="144">
        <f t="shared" si="28"/>
        <v>0</v>
      </c>
      <c r="G239" s="134">
        <f t="shared" si="33"/>
        <v>2.1696645833227085E-2</v>
      </c>
      <c r="H239" s="110">
        <f t="shared" si="34"/>
        <v>2.1696645833227085E-2</v>
      </c>
      <c r="I239" s="136">
        <f t="shared" si="35"/>
        <v>5.3780833392319424E-7</v>
      </c>
      <c r="J239" s="136" t="str">
        <f t="shared" si="29"/>
        <v>blue</v>
      </c>
      <c r="K239" s="108" t="e">
        <f t="shared" si="30"/>
        <v>#N/A</v>
      </c>
      <c r="L239" s="108">
        <f t="shared" si="31"/>
        <v>2.2429999999999999E-2</v>
      </c>
      <c r="M239" s="108" t="e">
        <f t="shared" si="32"/>
        <v>#N/A</v>
      </c>
    </row>
    <row r="240" spans="2:13">
      <c r="B240" s="77">
        <v>9.1999999999999993</v>
      </c>
      <c r="C240" s="76">
        <v>2.249E-2</v>
      </c>
      <c r="D240" s="152">
        <v>2</v>
      </c>
      <c r="E240" s="152">
        <f t="shared" si="27"/>
        <v>0</v>
      </c>
      <c r="F240" s="152">
        <f t="shared" si="28"/>
        <v>0</v>
      </c>
      <c r="G240" s="76">
        <f t="shared" si="33"/>
        <v>2.1733660492770729E-2</v>
      </c>
      <c r="H240" s="118">
        <f t="shared" si="34"/>
        <v>2.1733660492770729E-2</v>
      </c>
      <c r="I240" s="136">
        <f t="shared" si="35"/>
        <v>5.7204945019581603E-7</v>
      </c>
      <c r="J240" s="151" t="str">
        <f t="shared" si="29"/>
        <v>blue</v>
      </c>
      <c r="K240" s="130" t="e">
        <f t="shared" si="30"/>
        <v>#N/A</v>
      </c>
      <c r="L240" s="130">
        <f t="shared" si="31"/>
        <v>2.249E-2</v>
      </c>
      <c r="M240" s="130" t="e">
        <f t="shared" si="32"/>
        <v>#N/A</v>
      </c>
    </row>
    <row r="241" spans="2:13">
      <c r="B241" s="138"/>
      <c r="C241" s="2"/>
      <c r="G241" s="2"/>
      <c r="H241" s="107" t="s">
        <v>72</v>
      </c>
      <c r="I241" s="183">
        <f>SUM(I31:I239)</f>
        <v>6.3115936367899898E-4</v>
      </c>
      <c r="K241" s="2"/>
      <c r="L241" s="2"/>
      <c r="M241" s="2"/>
    </row>
    <row r="242" spans="2:13">
      <c r="B242" s="138"/>
      <c r="C242" s="2"/>
      <c r="G242" s="2"/>
      <c r="H242" s="2"/>
      <c r="K242" s="2"/>
      <c r="L242" s="2"/>
      <c r="M242" s="2"/>
    </row>
    <row r="243" spans="2:13">
      <c r="B243" s="138"/>
      <c r="C243" s="2"/>
      <c r="G243" s="2"/>
      <c r="H243" s="2"/>
      <c r="K243" s="2"/>
      <c r="L243" s="2"/>
      <c r="M243" s="2"/>
    </row>
    <row r="244" spans="2:13">
      <c r="B244" s="138"/>
      <c r="C244" s="2"/>
      <c r="G244" s="2"/>
      <c r="H244" s="2"/>
      <c r="K244" s="2"/>
      <c r="L244" s="2"/>
      <c r="M244" s="2"/>
    </row>
    <row r="245" spans="2:13">
      <c r="B245" s="138"/>
      <c r="C245" s="2"/>
      <c r="G245" s="2"/>
      <c r="H245" s="2"/>
      <c r="K245" s="2"/>
      <c r="L245" s="2"/>
      <c r="M245" s="2"/>
    </row>
    <row r="246" spans="2:13">
      <c r="B246" s="138"/>
      <c r="C246" s="2"/>
      <c r="G246" s="2"/>
      <c r="H246" s="2"/>
      <c r="K246" s="2"/>
      <c r="L246" s="2"/>
      <c r="M246" s="2"/>
    </row>
    <row r="247" spans="2:13">
      <c r="B247" s="141"/>
      <c r="C247" s="2"/>
      <c r="G247" s="2"/>
      <c r="H247" s="2"/>
      <c r="K247" s="2"/>
      <c r="L247" s="2"/>
      <c r="M247" s="2"/>
    </row>
    <row r="248" spans="2:13">
      <c r="B248" s="141"/>
      <c r="C248" s="2"/>
      <c r="G248" s="2"/>
      <c r="H248" s="2"/>
      <c r="K248" s="2"/>
      <c r="L248" s="2"/>
      <c r="M248" s="2"/>
    </row>
    <row r="249" spans="2:13">
      <c r="B249" s="141"/>
      <c r="C249" s="2"/>
      <c r="G249" s="2"/>
      <c r="H249" s="2"/>
      <c r="K249" s="2"/>
      <c r="L249" s="2"/>
      <c r="M249" s="2"/>
    </row>
    <row r="250" spans="2:13">
      <c r="B250" s="100"/>
      <c r="C250" s="2"/>
      <c r="G250" s="2"/>
      <c r="H250" s="2"/>
      <c r="K250" s="2"/>
      <c r="L250" s="2"/>
      <c r="M250" s="2"/>
    </row>
    <row r="251" spans="2:13">
      <c r="B251" s="100"/>
      <c r="C251" s="2"/>
      <c r="G251" s="2"/>
      <c r="H251" s="2"/>
      <c r="K251" s="2"/>
      <c r="L251" s="2"/>
      <c r="M251" s="2"/>
    </row>
    <row r="252" spans="2:13">
      <c r="B252" s="100"/>
      <c r="C252" s="2"/>
      <c r="G252" s="2"/>
      <c r="H252" s="2"/>
      <c r="K252" s="2"/>
      <c r="L252" s="2"/>
      <c r="M252" s="2"/>
    </row>
    <row r="253" spans="2:13">
      <c r="B253" s="100"/>
      <c r="C253" s="2"/>
      <c r="G253" s="2"/>
      <c r="H253" s="2"/>
      <c r="K253" s="2"/>
      <c r="L253" s="2"/>
      <c r="M253" s="2"/>
    </row>
    <row r="254" spans="2:13">
      <c r="B254" s="100"/>
      <c r="C254" s="2"/>
      <c r="G254" s="2"/>
      <c r="H254" s="2"/>
      <c r="K254" s="2"/>
      <c r="L254" s="2"/>
      <c r="M254" s="2"/>
    </row>
    <row r="255" spans="2:13">
      <c r="B255" s="106"/>
      <c r="C255" s="2"/>
      <c r="G255" s="2"/>
      <c r="H255" s="2"/>
      <c r="K255" s="2"/>
      <c r="L255" s="2"/>
      <c r="M255" s="2"/>
    </row>
    <row r="256" spans="2:13">
      <c r="B256" s="104"/>
      <c r="C256" s="2"/>
      <c r="G256" s="2"/>
      <c r="H256" s="2"/>
      <c r="K256" s="2"/>
      <c r="L256" s="2"/>
      <c r="M256" s="2"/>
    </row>
    <row r="257" spans="2:13">
      <c r="B257" s="104"/>
      <c r="C257" s="2"/>
      <c r="G257" s="2"/>
      <c r="H257" s="2"/>
      <c r="K257" s="2"/>
      <c r="L257" s="2"/>
      <c r="M257" s="2"/>
    </row>
    <row r="258" spans="2:13">
      <c r="B258" s="104"/>
      <c r="C258" s="2"/>
      <c r="G258" s="2"/>
      <c r="H258" s="2"/>
      <c r="K258" s="2"/>
      <c r="L258" s="2"/>
      <c r="M258" s="2"/>
    </row>
    <row r="259" spans="2:13">
      <c r="B259" s="103"/>
      <c r="C259" s="2"/>
      <c r="G259" s="2"/>
      <c r="H259" s="2"/>
      <c r="K259" s="2"/>
      <c r="L259" s="2"/>
      <c r="M259" s="2"/>
    </row>
    <row r="260" spans="2:13">
      <c r="B260" s="103"/>
      <c r="C260" s="2"/>
      <c r="G260" s="2"/>
      <c r="H260" s="2"/>
      <c r="K260" s="2"/>
      <c r="L260" s="2"/>
      <c r="M260" s="2"/>
    </row>
    <row r="261" spans="2:13">
      <c r="B261" s="103"/>
      <c r="C261" s="2"/>
      <c r="G261" s="2"/>
      <c r="H261" s="2"/>
      <c r="K261" s="2"/>
      <c r="L261" s="2"/>
      <c r="M261" s="2"/>
    </row>
    <row r="262" spans="2:13">
      <c r="B262" s="105"/>
      <c r="C262" s="2"/>
      <c r="G262" s="2"/>
      <c r="H262" s="2"/>
      <c r="K262" s="2"/>
      <c r="L262" s="2"/>
      <c r="M262" s="2"/>
    </row>
    <row r="263" spans="2:13">
      <c r="B263" s="105"/>
      <c r="C263" s="2"/>
      <c r="G263" s="2"/>
      <c r="H263" s="2"/>
      <c r="K263" s="2"/>
      <c r="L263" s="2"/>
      <c r="M263" s="2"/>
    </row>
    <row r="264" spans="2:13">
      <c r="B264" s="102"/>
      <c r="C264" s="2"/>
      <c r="G264" s="2"/>
      <c r="H264" s="2"/>
      <c r="K264" s="2"/>
      <c r="L264" s="2"/>
      <c r="M264" s="2"/>
    </row>
    <row r="265" spans="2:13">
      <c r="B265" s="102"/>
      <c r="C265" s="2"/>
      <c r="G265" s="2"/>
      <c r="H265" s="2"/>
      <c r="K265" s="2"/>
      <c r="L265" s="2"/>
      <c r="M265" s="2"/>
    </row>
    <row r="266" spans="2:13">
      <c r="B266" s="102"/>
      <c r="C266" s="2"/>
      <c r="G266" s="2"/>
      <c r="H266" s="2"/>
      <c r="K266" s="2"/>
      <c r="L266" s="2"/>
      <c r="M266" s="2"/>
    </row>
    <row r="267" spans="2:13">
      <c r="B267" s="99"/>
      <c r="C267" s="2"/>
      <c r="G267" s="2"/>
      <c r="H267" s="2"/>
      <c r="K267" s="2"/>
      <c r="L267" s="2"/>
      <c r="M267" s="2"/>
    </row>
    <row r="268" spans="2:13">
      <c r="C268" s="2"/>
      <c r="G268" s="2"/>
      <c r="H268" s="2"/>
      <c r="K268" s="2"/>
      <c r="L268" s="2"/>
      <c r="M268" s="2"/>
    </row>
    <row r="269" spans="2:13">
      <c r="C269" s="2"/>
      <c r="G269" s="2"/>
      <c r="H269" s="2"/>
      <c r="K269" s="2"/>
      <c r="L269" s="2"/>
      <c r="M269" s="2"/>
    </row>
    <row r="270" spans="2:13">
      <c r="C270" s="2"/>
      <c r="G270" s="2"/>
      <c r="H270" s="2"/>
      <c r="K270" s="2"/>
      <c r="L270" s="2"/>
      <c r="M270" s="2"/>
    </row>
    <row r="271" spans="2:13">
      <c r="C271" s="2"/>
      <c r="G271" s="2"/>
      <c r="H271" s="2"/>
      <c r="K271" s="2"/>
      <c r="L271" s="2"/>
      <c r="M271" s="2"/>
    </row>
    <row r="272" spans="2:13">
      <c r="C272" s="2"/>
      <c r="G272" s="2"/>
      <c r="H272" s="2"/>
      <c r="K272" s="2"/>
      <c r="L272" s="2"/>
      <c r="M272" s="2"/>
    </row>
    <row r="273" spans="3:13">
      <c r="C273" s="2"/>
      <c r="G273" s="2"/>
      <c r="H273" s="2"/>
      <c r="K273" s="2"/>
      <c r="L273" s="2"/>
      <c r="M273" s="2"/>
    </row>
    <row r="274" spans="3:13">
      <c r="C274" s="2"/>
      <c r="G274" s="2"/>
      <c r="H274" s="2"/>
      <c r="K274" s="2"/>
      <c r="L274" s="2"/>
      <c r="M274" s="2"/>
    </row>
    <row r="275" spans="3:13">
      <c r="C275" s="2"/>
      <c r="G275" s="2"/>
      <c r="H275" s="2"/>
      <c r="K275" s="2"/>
      <c r="L275" s="2"/>
      <c r="M275" s="2"/>
    </row>
    <row r="276" spans="3:13">
      <c r="C276" s="2"/>
      <c r="G276" s="2"/>
      <c r="H276" s="2"/>
      <c r="K276" s="2"/>
      <c r="L276" s="2"/>
      <c r="M276" s="2"/>
    </row>
    <row r="277" spans="3:13">
      <c r="C277" s="2"/>
      <c r="G277" s="2"/>
      <c r="H277" s="2"/>
      <c r="K277" s="2"/>
      <c r="L277" s="2"/>
      <c r="M277" s="2"/>
    </row>
    <row r="278" spans="3:13">
      <c r="C278" s="2"/>
      <c r="G278" s="2"/>
      <c r="H278" s="2"/>
      <c r="K278" s="2"/>
      <c r="L278" s="2"/>
      <c r="M278" s="2"/>
    </row>
    <row r="279" spans="3:13">
      <c r="C279" s="2"/>
      <c r="G279" s="2"/>
      <c r="H279" s="2"/>
      <c r="K279" s="2"/>
      <c r="L279" s="2"/>
      <c r="M279" s="2"/>
    </row>
    <row r="280" spans="3:13">
      <c r="C280" s="2"/>
      <c r="G280" s="2"/>
      <c r="H280" s="2"/>
      <c r="K280" s="2"/>
      <c r="L280" s="2"/>
      <c r="M280" s="2"/>
    </row>
    <row r="281" spans="3:13">
      <c r="C281" s="2"/>
      <c r="G281" s="2"/>
      <c r="H281" s="2"/>
      <c r="K281" s="2"/>
      <c r="L281" s="2"/>
      <c r="M281" s="2"/>
    </row>
    <row r="282" spans="3:13">
      <c r="C282" s="2"/>
      <c r="G282" s="2"/>
      <c r="H282" s="2"/>
      <c r="K282" s="2"/>
      <c r="L282" s="2"/>
      <c r="M282" s="2"/>
    </row>
    <row r="283" spans="3:13">
      <c r="C283" s="2"/>
      <c r="G283" s="2"/>
      <c r="H283" s="2"/>
      <c r="K283" s="2"/>
      <c r="L283" s="2"/>
      <c r="M283" s="2"/>
    </row>
    <row r="284" spans="3:13">
      <c r="C284" s="2"/>
      <c r="G284" s="2"/>
      <c r="H284" s="2"/>
      <c r="K284" s="2"/>
      <c r="L284" s="2"/>
      <c r="M284" s="2"/>
    </row>
    <row r="285" spans="3:13">
      <c r="C285" s="2"/>
      <c r="G285" s="2"/>
      <c r="H285" s="2"/>
      <c r="K285" s="2"/>
      <c r="L285" s="2"/>
      <c r="M285" s="2"/>
    </row>
    <row r="286" spans="3:13">
      <c r="C286" s="2"/>
      <c r="G286" s="2"/>
      <c r="H286" s="2"/>
      <c r="K286" s="2"/>
      <c r="L286" s="2"/>
      <c r="M286" s="2"/>
    </row>
    <row r="287" spans="3:13">
      <c r="C287" s="2"/>
      <c r="G287" s="2"/>
      <c r="H287" s="2"/>
      <c r="K287" s="2"/>
      <c r="L287" s="2"/>
      <c r="M287" s="2"/>
    </row>
    <row r="288" spans="3:13">
      <c r="C288" s="2"/>
      <c r="G288" s="2"/>
      <c r="H288" s="2"/>
      <c r="K288" s="2"/>
      <c r="L288" s="2"/>
      <c r="M288" s="2"/>
    </row>
    <row r="289" spans="3:13">
      <c r="C289" s="2"/>
      <c r="G289" s="2"/>
      <c r="H289" s="2"/>
      <c r="K289" s="2"/>
      <c r="L289" s="2"/>
      <c r="M289" s="2"/>
    </row>
    <row r="290" spans="3:13">
      <c r="C290" s="2"/>
      <c r="G290" s="2"/>
      <c r="H290" s="2"/>
      <c r="K290" s="2"/>
      <c r="L290" s="2"/>
      <c r="M290" s="2"/>
    </row>
    <row r="291" spans="3:13">
      <c r="C291" s="2"/>
      <c r="G291" s="2"/>
      <c r="H291" s="2"/>
      <c r="K291" s="2"/>
      <c r="L291" s="2"/>
      <c r="M291" s="2"/>
    </row>
    <row r="292" spans="3:13">
      <c r="C292" s="2"/>
      <c r="G292" s="2"/>
      <c r="H292" s="2"/>
      <c r="K292" s="2"/>
      <c r="L292" s="2"/>
      <c r="M292" s="2"/>
    </row>
    <row r="293" spans="3:13">
      <c r="C293" s="2"/>
      <c r="G293" s="2"/>
      <c r="H293" s="2"/>
      <c r="K293" s="2"/>
      <c r="L293" s="2"/>
      <c r="M293" s="2"/>
    </row>
    <row r="294" spans="3:13">
      <c r="C294" s="2"/>
      <c r="G294" s="2"/>
      <c r="H294" s="2"/>
      <c r="K294" s="2"/>
      <c r="L294" s="2"/>
      <c r="M294" s="2"/>
    </row>
    <row r="295" spans="3:13">
      <c r="C295" s="2"/>
      <c r="G295" s="2"/>
      <c r="H295" s="2"/>
      <c r="K295" s="2"/>
      <c r="L295" s="2"/>
      <c r="M295" s="2"/>
    </row>
    <row r="296" spans="3:13">
      <c r="C296" s="2"/>
      <c r="G296" s="2"/>
      <c r="H296" s="2"/>
      <c r="K296" s="2"/>
      <c r="L296" s="2"/>
      <c r="M296" s="2"/>
    </row>
    <row r="297" spans="3:13">
      <c r="C297" s="2"/>
      <c r="G297" s="2"/>
      <c r="H297" s="2"/>
      <c r="K297" s="2"/>
      <c r="L297" s="2"/>
      <c r="M297" s="2"/>
    </row>
    <row r="298" spans="3:13">
      <c r="C298" s="2"/>
      <c r="G298" s="2"/>
      <c r="H298" s="2"/>
      <c r="K298" s="2"/>
      <c r="L298" s="2"/>
      <c r="M298" s="2"/>
    </row>
    <row r="299" spans="3:13">
      <c r="C299" s="2"/>
      <c r="G299" s="2"/>
      <c r="H299" s="2"/>
      <c r="K299" s="2"/>
      <c r="L299" s="2"/>
      <c r="M299" s="2"/>
    </row>
  </sheetData>
  <mergeCells count="1">
    <mergeCell ref="O30:P3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P117"/>
  <sheetViews>
    <sheetView showGridLines="0" workbookViewId="0"/>
  </sheetViews>
  <sheetFormatPr defaultRowHeight="15"/>
  <cols>
    <col min="1" max="1" width="2.5703125" style="5" customWidth="1"/>
    <col min="2" max="2" width="14.85546875" style="20" bestFit="1" customWidth="1"/>
    <col min="3" max="3" width="9.140625" style="20"/>
    <col min="4" max="4" width="9.28515625" style="20" bestFit="1" customWidth="1"/>
    <col min="5" max="7" width="9.140625" style="20"/>
    <col min="8" max="8" width="11.42578125" style="20" bestFit="1" customWidth="1"/>
    <col min="9" max="9" width="12" style="20" bestFit="1" customWidth="1"/>
    <col min="10" max="10" width="10.85546875" style="20" bestFit="1" customWidth="1"/>
    <col min="11" max="11" width="9.140625" style="20" customWidth="1"/>
    <col min="12" max="12" width="11.42578125" style="20" customWidth="1"/>
    <col min="13" max="13" width="11.7109375" style="20" customWidth="1"/>
    <col min="14" max="14" width="9.140625" style="20"/>
    <col min="15" max="15" width="6.28515625" style="20" customWidth="1"/>
    <col min="16" max="16" width="9.140625" style="20"/>
  </cols>
  <sheetData>
    <row r="1" spans="1:2" s="5" customFormat="1" ht="23.25">
      <c r="A1" s="7" t="s">
        <v>24</v>
      </c>
    </row>
    <row r="2" spans="1:2" s="5" customFormat="1"/>
    <row r="3" spans="1:2" s="169" customFormat="1">
      <c r="B3" s="168" t="s">
        <v>58</v>
      </c>
    </row>
    <row r="4" spans="1:2" s="170" customFormat="1"/>
    <row r="5" spans="1:2" s="170" customFormat="1"/>
    <row r="6" spans="1:2" s="170" customFormat="1"/>
    <row r="7" spans="1:2" s="170" customFormat="1"/>
    <row r="8" spans="1:2" s="170" customFormat="1"/>
    <row r="9" spans="1:2" s="170" customFormat="1"/>
    <row r="10" spans="1:2" s="170" customFormat="1"/>
    <row r="11" spans="1:2" s="170" customFormat="1"/>
    <row r="12" spans="1:2" s="170" customFormat="1"/>
    <row r="13" spans="1:2" s="170" customFormat="1"/>
    <row r="14" spans="1:2" s="170" customFormat="1"/>
    <row r="15" spans="1:2" s="170" customFormat="1"/>
    <row r="16" spans="1:2" s="170" customFormat="1"/>
    <row r="17" spans="2:16" s="170" customFormat="1"/>
    <row r="18" spans="2:16" s="170" customFormat="1"/>
    <row r="19" spans="2:16" s="170" customFormat="1"/>
    <row r="20" spans="2:16" s="170" customFormat="1"/>
    <row r="21" spans="2:16" s="170" customFormat="1"/>
    <row r="22" spans="2:16" s="170" customFormat="1"/>
    <row r="23" spans="2:16" s="182" customFormat="1"/>
    <row r="24" spans="2:16" s="182" customFormat="1"/>
    <row r="25" spans="2:16" s="182" customFormat="1"/>
    <row r="26" spans="2:16" s="182" customFormat="1">
      <c r="B26" s="182" t="s">
        <v>75</v>
      </c>
    </row>
    <row r="27" spans="2:16" s="170" customFormat="1"/>
    <row r="28" spans="2:16" s="169" customFormat="1">
      <c r="B28" s="168" t="s">
        <v>59</v>
      </c>
    </row>
    <row r="29" spans="2:16" s="170" customFormat="1"/>
    <row r="30" spans="2:16" ht="28.5" customHeight="1">
      <c r="B30" s="75" t="s">
        <v>16</v>
      </c>
      <c r="C30" s="75" t="s">
        <v>15</v>
      </c>
      <c r="D30" s="75" t="s">
        <v>14</v>
      </c>
      <c r="E30" s="75" t="s">
        <v>13</v>
      </c>
      <c r="F30" s="75" t="s">
        <v>12</v>
      </c>
      <c r="G30" s="143" t="s">
        <v>11</v>
      </c>
      <c r="H30" s="154" t="s">
        <v>10</v>
      </c>
      <c r="I30" s="154" t="s">
        <v>9</v>
      </c>
      <c r="J30" s="154" t="s">
        <v>19</v>
      </c>
      <c r="K30" s="145" t="s">
        <v>21</v>
      </c>
      <c r="L30" s="145" t="s">
        <v>22</v>
      </c>
      <c r="M30" s="145" t="s">
        <v>23</v>
      </c>
      <c r="N30" s="62"/>
      <c r="O30" s="417" t="s">
        <v>55</v>
      </c>
      <c r="P30" s="418"/>
    </row>
    <row r="31" spans="2:16">
      <c r="B31" s="113">
        <v>1.0410958904109588</v>
      </c>
      <c r="C31" s="134">
        <v>1.3542420893322769E-2</v>
      </c>
      <c r="D31" s="144">
        <v>2</v>
      </c>
      <c r="E31" s="144">
        <f t="shared" ref="E31:E62" si="0">IF(D31=1,1,0)</f>
        <v>0</v>
      </c>
      <c r="F31" s="144">
        <f t="shared" ref="F31:F62" si="1">IF(D31=3,1,0)</f>
        <v>0</v>
      </c>
      <c r="G31" s="110">
        <f>(Beta1)+
(Beta2*((1-EXP(-B31/Lambda1))/(B31/Lambda1)))+
(Beta3*((((1-EXP(-B31/Lambda1))/(B31/Lambda1)))-
(EXP(-B31/Lambda1))))+
(Beta4*((((1-EXP(-B31/Lambda2))/(B31/Lambda2)))-
(EXP(-B31/Lambda2))))</f>
        <v>1.170805457394446E-2</v>
      </c>
      <c r="H31" s="108">
        <f>(Beta1)+
(Beta2*((1-EXP(-B31/Lambda1))/(B31/Lambda1)))+
(Beta3*((((1-EXP(-B31/Lambda1))/(B31/Lambda1)))-
(EXP(-B31/Lambda1))))+
(Beta4*((((1-EXP(-B31/Lambda2))/(B31/Lambda2)))-
(EXP(-B31/Lambda2))))+(E31*Beta5)+(F31*Beta6)</f>
        <v>1.170805457394446E-2</v>
      </c>
      <c r="I31" s="136">
        <f>IF(C31&gt;0,POWER(C31-H31,2),"")</f>
        <v>3.3648997936695242E-6</v>
      </c>
      <c r="J31" s="136" t="str">
        <f t="shared" ref="J31:J62" si="2">IF(D31=3,"yellow",IF(D31=2,"blue",IF(D31=1,"white")))</f>
        <v>blue</v>
      </c>
      <c r="K31" s="108" t="e">
        <f t="shared" ref="K31:K62" si="3">IF($J31="yellow", $C31,NA())</f>
        <v>#N/A</v>
      </c>
      <c r="L31" s="108">
        <f t="shared" ref="L31:L62" si="4">IF($J31="blue", $C31,NA())</f>
        <v>1.3542420893322769E-2</v>
      </c>
      <c r="M31" s="108" t="e">
        <f t="shared" ref="M31:M62" si="5">IF($J31="white", $C31,NA())</f>
        <v>#N/A</v>
      </c>
      <c r="N31" s="61"/>
      <c r="O31" s="24" t="s">
        <v>7</v>
      </c>
      <c r="P31" s="35">
        <v>-5.6310238280102537E-2</v>
      </c>
    </row>
    <row r="32" spans="2:16">
      <c r="B32" s="60">
        <v>1.0410958904109588</v>
      </c>
      <c r="C32" s="134">
        <v>1.1337659246459408E-2</v>
      </c>
      <c r="D32" s="144">
        <v>2</v>
      </c>
      <c r="E32" s="144">
        <f t="shared" si="0"/>
        <v>0</v>
      </c>
      <c r="F32" s="144">
        <f t="shared" si="1"/>
        <v>0</v>
      </c>
      <c r="G32" s="110">
        <f t="shared" ref="G32:G62" si="6">(Beta1)+
(Beta2*((1-EXP(-B32/Lambda1))/(B32/Lambda1)))+
(Beta3*((((1-EXP(-B32/Lambda1))/(B32/Lambda1)))-
(EXP(-B32/Lambda1))))+
(Beta4*((((1-EXP(-B32/Lambda2))/(B32/Lambda2)))-
(EXP(-B32/Lambda2))))</f>
        <v>1.170805457394446E-2</v>
      </c>
      <c r="H32" s="108">
        <f t="shared" ref="H32:H62" si="7">(Beta1)+
(Beta2*((1-EXP(-B32/Lambda1))/(B32/Lambda1)))+
(Beta3*((((1-EXP(-B32/Lambda1))/(B32/Lambda1)))-
(EXP(-B32/Lambda1))))+
(Beta4*((((1-EXP(-B32/Lambda2))/(B32/Lambda2)))-
(EXP(-B32/Lambda2))))+(E32*Beta5)+(F32*Beta6)</f>
        <v>1.170805457394446E-2</v>
      </c>
      <c r="I32" s="136">
        <f>IF(C32&gt;0,POWER(C32-H32,2),"")</f>
        <v>1.3719269862275894E-7</v>
      </c>
      <c r="J32" s="136" t="str">
        <f t="shared" si="2"/>
        <v>blue</v>
      </c>
      <c r="K32" s="108" t="e">
        <f t="shared" si="3"/>
        <v>#N/A</v>
      </c>
      <c r="L32" s="108">
        <f t="shared" si="4"/>
        <v>1.1337659246459408E-2</v>
      </c>
      <c r="M32" s="108" t="e">
        <f t="shared" si="5"/>
        <v>#N/A</v>
      </c>
      <c r="N32" s="61"/>
      <c r="O32" s="63" t="s">
        <v>6</v>
      </c>
      <c r="P32" s="136">
        <v>6.9003804122029014E-2</v>
      </c>
    </row>
    <row r="33" spans="2:16">
      <c r="B33" s="113">
        <v>1.1178082191780823</v>
      </c>
      <c r="C33" s="134">
        <v>1.3916652339999235E-2</v>
      </c>
      <c r="D33" s="144">
        <v>1</v>
      </c>
      <c r="E33" s="144">
        <f t="shared" si="0"/>
        <v>1</v>
      </c>
      <c r="F33" s="144">
        <f t="shared" si="1"/>
        <v>0</v>
      </c>
      <c r="G33" s="110">
        <f t="shared" si="6"/>
        <v>1.1726748222530461E-2</v>
      </c>
      <c r="H33" s="108">
        <f t="shared" si="7"/>
        <v>1.3178790121750293E-2</v>
      </c>
      <c r="I33" s="136">
        <f>IF(C33&gt;0,POWER(C33-H33,2),"")</f>
        <v>5.4444065311924944E-7</v>
      </c>
      <c r="J33" s="136" t="str">
        <f t="shared" si="2"/>
        <v>white</v>
      </c>
      <c r="K33" s="108" t="e">
        <f t="shared" si="3"/>
        <v>#N/A</v>
      </c>
      <c r="L33" s="108" t="e">
        <f t="shared" si="4"/>
        <v>#N/A</v>
      </c>
      <c r="M33" s="108">
        <f t="shared" si="5"/>
        <v>1.3916652339999235E-2</v>
      </c>
      <c r="N33" s="61"/>
      <c r="O33" s="63" t="s">
        <v>5</v>
      </c>
      <c r="P33" s="136">
        <v>-8.7246901084370041</v>
      </c>
    </row>
    <row r="34" spans="2:16">
      <c r="B34" s="67">
        <v>1.1178082191780823</v>
      </c>
      <c r="C34" s="134">
        <v>1.1974653230292171E-2</v>
      </c>
      <c r="D34" s="144">
        <v>1</v>
      </c>
      <c r="E34" s="144">
        <f t="shared" si="0"/>
        <v>1</v>
      </c>
      <c r="F34" s="144">
        <f t="shared" si="1"/>
        <v>0</v>
      </c>
      <c r="G34" s="110">
        <f t="shared" si="6"/>
        <v>1.1726748222530461E-2</v>
      </c>
      <c r="H34" s="108">
        <f t="shared" si="7"/>
        <v>1.3178790121750293E-2</v>
      </c>
      <c r="I34" s="136">
        <f>IF(C34&gt;0,POWER(C34-H34,2),"")</f>
        <v>1.4499456533704299E-6</v>
      </c>
      <c r="J34" s="136" t="str">
        <f t="shared" si="2"/>
        <v>white</v>
      </c>
      <c r="K34" s="108" t="e">
        <f t="shared" si="3"/>
        <v>#N/A</v>
      </c>
      <c r="L34" s="108" t="e">
        <f t="shared" si="4"/>
        <v>#N/A</v>
      </c>
      <c r="M34" s="108">
        <f t="shared" si="5"/>
        <v>1.1974653230292171E-2</v>
      </c>
      <c r="N34" s="61"/>
      <c r="O34" s="63" t="s">
        <v>4</v>
      </c>
      <c r="P34" s="136">
        <v>-8.7763606586683147E-3</v>
      </c>
    </row>
    <row r="35" spans="2:16">
      <c r="B35" s="113">
        <v>1.1205479452054794</v>
      </c>
      <c r="C35" s="134">
        <v>1.0695791453291531E-2</v>
      </c>
      <c r="D35" s="144">
        <v>2</v>
      </c>
      <c r="E35" s="144">
        <f t="shared" si="0"/>
        <v>0</v>
      </c>
      <c r="F35" s="144">
        <f t="shared" si="1"/>
        <v>0</v>
      </c>
      <c r="G35" s="110">
        <f t="shared" si="6"/>
        <v>1.1727570441301769E-2</v>
      </c>
      <c r="H35" s="108">
        <f t="shared" si="7"/>
        <v>1.1727570441301769E-2</v>
      </c>
      <c r="I35" s="136">
        <f t="shared" ref="I35:I97" si="8">IF(C35&gt;0,POWER(C35-H35,2),"")</f>
        <v>1.0645678800994316E-6</v>
      </c>
      <c r="J35" s="136" t="str">
        <f t="shared" si="2"/>
        <v>blue</v>
      </c>
      <c r="K35" s="108" t="e">
        <f t="shared" si="3"/>
        <v>#N/A</v>
      </c>
      <c r="L35" s="108">
        <f t="shared" si="4"/>
        <v>1.0695791453291531E-2</v>
      </c>
      <c r="M35" s="108" t="e">
        <f t="shared" si="5"/>
        <v>#N/A</v>
      </c>
      <c r="N35" s="61"/>
      <c r="O35" s="63" t="s">
        <v>3</v>
      </c>
      <c r="P35" s="136">
        <v>1.4520418992198312E-3</v>
      </c>
    </row>
    <row r="36" spans="2:16">
      <c r="B36" s="113">
        <v>1.1972602739726028</v>
      </c>
      <c r="C36" s="134">
        <v>1.1853997934960541E-2</v>
      </c>
      <c r="D36" s="144">
        <v>1</v>
      </c>
      <c r="E36" s="144">
        <f t="shared" si="0"/>
        <v>1</v>
      </c>
      <c r="F36" s="144">
        <f t="shared" si="1"/>
        <v>0</v>
      </c>
      <c r="G36" s="110">
        <f t="shared" si="6"/>
        <v>1.1754696261483762E-2</v>
      </c>
      <c r="H36" s="108">
        <f t="shared" si="7"/>
        <v>1.3206738160703594E-2</v>
      </c>
      <c r="I36" s="136">
        <f>IF(C36&gt;0,POWER(C36-H36,2),"")</f>
        <v>1.8299061183433649E-6</v>
      </c>
      <c r="J36" s="136" t="str">
        <f t="shared" si="2"/>
        <v>white</v>
      </c>
      <c r="K36" s="108" t="e">
        <f t="shared" si="3"/>
        <v>#N/A</v>
      </c>
      <c r="L36" s="108" t="e">
        <f t="shared" si="4"/>
        <v>#N/A</v>
      </c>
      <c r="M36" s="108">
        <f t="shared" si="5"/>
        <v>1.1853997934960541E-2</v>
      </c>
      <c r="N36" s="61"/>
      <c r="O36" s="63" t="s">
        <v>2</v>
      </c>
      <c r="P36" s="136">
        <v>-2.9357783961043021E-3</v>
      </c>
    </row>
    <row r="37" spans="2:16">
      <c r="B37" s="113">
        <v>1.6301369863013699</v>
      </c>
      <c r="C37" s="134">
        <v>8.8851827813654378E-3</v>
      </c>
      <c r="D37" s="144">
        <v>3</v>
      </c>
      <c r="E37" s="144">
        <f t="shared" si="0"/>
        <v>0</v>
      </c>
      <c r="F37" s="144">
        <f t="shared" si="1"/>
        <v>1</v>
      </c>
      <c r="G37" s="110">
        <f t="shared" si="6"/>
        <v>1.203296471544359E-2</v>
      </c>
      <c r="H37" s="108">
        <f t="shared" si="7"/>
        <v>9.0971863193392878E-3</v>
      </c>
      <c r="I37" s="136">
        <f t="shared" si="8"/>
        <v>4.4945500113429673E-8</v>
      </c>
      <c r="J37" s="136" t="str">
        <f t="shared" si="2"/>
        <v>yellow</v>
      </c>
      <c r="K37" s="108">
        <f t="shared" si="3"/>
        <v>8.8851827813654378E-3</v>
      </c>
      <c r="L37" s="108" t="e">
        <f t="shared" si="4"/>
        <v>#N/A</v>
      </c>
      <c r="M37" s="108" t="e">
        <f t="shared" si="5"/>
        <v>#N/A</v>
      </c>
      <c r="N37" s="61"/>
      <c r="O37" s="16" t="s">
        <v>1</v>
      </c>
      <c r="P37" s="136">
        <v>-3797.6050728168584</v>
      </c>
    </row>
    <row r="38" spans="2:16">
      <c r="B38" s="19">
        <v>1.6301369863013699</v>
      </c>
      <c r="C38" s="134">
        <v>8.1734982405985025E-3</v>
      </c>
      <c r="D38" s="144">
        <v>3</v>
      </c>
      <c r="E38" s="144">
        <f t="shared" si="0"/>
        <v>0</v>
      </c>
      <c r="F38" s="144">
        <f t="shared" si="1"/>
        <v>1</v>
      </c>
      <c r="G38" s="110">
        <f t="shared" si="6"/>
        <v>1.203296471544359E-2</v>
      </c>
      <c r="H38" s="108">
        <f t="shared" si="7"/>
        <v>9.0971863193392878E-3</v>
      </c>
      <c r="I38" s="136">
        <f t="shared" si="8"/>
        <v>8.5319966680784327E-7</v>
      </c>
      <c r="J38" s="136" t="str">
        <f t="shared" si="2"/>
        <v>yellow</v>
      </c>
      <c r="K38" s="108">
        <f t="shared" si="3"/>
        <v>8.1734982405985025E-3</v>
      </c>
      <c r="L38" s="108" t="e">
        <f t="shared" si="4"/>
        <v>#N/A</v>
      </c>
      <c r="M38" s="108" t="e">
        <f t="shared" si="5"/>
        <v>#N/A</v>
      </c>
      <c r="O38" s="101" t="s">
        <v>0</v>
      </c>
      <c r="P38" s="151">
        <v>1.1890120689154315</v>
      </c>
    </row>
    <row r="39" spans="2:16">
      <c r="B39" s="113">
        <v>1.6493150684931508</v>
      </c>
      <c r="C39" s="134">
        <v>1.0958210064165509E-2</v>
      </c>
      <c r="D39" s="144">
        <v>3</v>
      </c>
      <c r="E39" s="144">
        <f t="shared" si="0"/>
        <v>0</v>
      </c>
      <c r="F39" s="144">
        <f t="shared" si="1"/>
        <v>1</v>
      </c>
      <c r="G39" s="110">
        <f t="shared" si="6"/>
        <v>1.2049376753280217E-2</v>
      </c>
      <c r="H39" s="108">
        <f t="shared" si="7"/>
        <v>9.1135983571759144E-3</v>
      </c>
      <c r="I39" s="136">
        <f t="shared" si="8"/>
        <v>3.4025923495630668E-6</v>
      </c>
      <c r="J39" s="136" t="str">
        <f t="shared" si="2"/>
        <v>yellow</v>
      </c>
      <c r="K39" s="108">
        <f t="shared" si="3"/>
        <v>1.0958210064165509E-2</v>
      </c>
      <c r="L39" s="108" t="e">
        <f t="shared" si="4"/>
        <v>#N/A</v>
      </c>
      <c r="M39" s="108" t="e">
        <f t="shared" si="5"/>
        <v>#N/A</v>
      </c>
    </row>
    <row r="40" spans="2:16">
      <c r="B40" s="59">
        <v>1.6493150684931508</v>
      </c>
      <c r="C40" s="134">
        <v>1.0040189775701465E-2</v>
      </c>
      <c r="D40" s="144">
        <v>3</v>
      </c>
      <c r="E40" s="144">
        <f t="shared" si="0"/>
        <v>0</v>
      </c>
      <c r="F40" s="144">
        <f t="shared" si="1"/>
        <v>1</v>
      </c>
      <c r="G40" s="110">
        <f t="shared" si="6"/>
        <v>1.2049376753280217E-2</v>
      </c>
      <c r="H40" s="108">
        <f t="shared" si="7"/>
        <v>9.1135983571759144E-3</v>
      </c>
      <c r="I40" s="136">
        <f t="shared" si="8"/>
        <v>8.5857165688519137E-7</v>
      </c>
      <c r="J40" s="136" t="str">
        <f t="shared" si="2"/>
        <v>yellow</v>
      </c>
      <c r="K40" s="108">
        <f t="shared" si="3"/>
        <v>1.0040189775701465E-2</v>
      </c>
      <c r="L40" s="108" t="e">
        <f t="shared" si="4"/>
        <v>#N/A</v>
      </c>
      <c r="M40" s="108" t="e">
        <f t="shared" si="5"/>
        <v>#N/A</v>
      </c>
    </row>
    <row r="41" spans="2:16">
      <c r="B41" s="113">
        <v>1.7095890410958905</v>
      </c>
      <c r="C41" s="134">
        <v>8.1337255961163313E-3</v>
      </c>
      <c r="D41" s="144">
        <v>3</v>
      </c>
      <c r="E41" s="144">
        <f t="shared" si="0"/>
        <v>0</v>
      </c>
      <c r="F41" s="144">
        <f t="shared" si="1"/>
        <v>1</v>
      </c>
      <c r="G41" s="110">
        <f t="shared" si="6"/>
        <v>1.2102823573709466E-2</v>
      </c>
      <c r="H41" s="108">
        <f t="shared" si="7"/>
        <v>9.1670451776051636E-3</v>
      </c>
      <c r="I41" s="136">
        <f>IF(C41&gt;0,POWER(C41-H41,2),"")</f>
        <v>1.0677493574882556E-6</v>
      </c>
      <c r="J41" s="136" t="str">
        <f t="shared" si="2"/>
        <v>yellow</v>
      </c>
      <c r="K41" s="108">
        <f t="shared" si="3"/>
        <v>8.1337255961163313E-3</v>
      </c>
      <c r="L41" s="108" t="e">
        <f t="shared" si="4"/>
        <v>#N/A</v>
      </c>
      <c r="M41" s="108" t="e">
        <f t="shared" si="5"/>
        <v>#N/A</v>
      </c>
    </row>
    <row r="42" spans="2:16">
      <c r="B42" s="113">
        <v>1.72876712328767</v>
      </c>
      <c r="C42" s="134">
        <v>1.0092544881464067E-2</v>
      </c>
      <c r="D42" s="144">
        <v>3</v>
      </c>
      <c r="E42" s="144">
        <f t="shared" si="0"/>
        <v>0</v>
      </c>
      <c r="F42" s="144">
        <f t="shared" si="1"/>
        <v>1</v>
      </c>
      <c r="G42" s="110">
        <f t="shared" si="6"/>
        <v>1.2120402164186764E-2</v>
      </c>
      <c r="H42" s="108">
        <f t="shared" si="7"/>
        <v>9.1846237680824616E-3</v>
      </c>
      <c r="I42" s="136">
        <f t="shared" si="8"/>
        <v>8.2432074812409369E-7</v>
      </c>
      <c r="J42" s="136" t="str">
        <f t="shared" si="2"/>
        <v>yellow</v>
      </c>
      <c r="K42" s="108">
        <f t="shared" si="3"/>
        <v>1.0092544881464067E-2</v>
      </c>
      <c r="L42" s="108" t="e">
        <f t="shared" si="4"/>
        <v>#N/A</v>
      </c>
      <c r="M42" s="108" t="e">
        <f t="shared" si="5"/>
        <v>#N/A</v>
      </c>
    </row>
    <row r="43" spans="2:16">
      <c r="B43" s="113">
        <v>2.2301369863013698</v>
      </c>
      <c r="C43" s="134">
        <v>1.4407902612336447E-2</v>
      </c>
      <c r="D43" s="144">
        <v>1</v>
      </c>
      <c r="E43" s="144">
        <f t="shared" si="0"/>
        <v>1</v>
      </c>
      <c r="F43" s="144">
        <f t="shared" si="1"/>
        <v>0</v>
      </c>
      <c r="G43" s="110">
        <f t="shared" si="6"/>
        <v>1.2659630156435907E-2</v>
      </c>
      <c r="H43" s="108">
        <f t="shared" si="7"/>
        <v>1.4111672055655739E-2</v>
      </c>
      <c r="I43" s="136">
        <f t="shared" si="8"/>
        <v>8.7752542711362288E-8</v>
      </c>
      <c r="J43" s="136" t="str">
        <f t="shared" si="2"/>
        <v>white</v>
      </c>
      <c r="K43" s="108" t="e">
        <f t="shared" si="3"/>
        <v>#N/A</v>
      </c>
      <c r="L43" s="108" t="e">
        <f t="shared" si="4"/>
        <v>#N/A</v>
      </c>
      <c r="M43" s="108">
        <f t="shared" si="5"/>
        <v>1.4407902612336447E-2</v>
      </c>
    </row>
    <row r="44" spans="2:16">
      <c r="B44" s="58">
        <v>2.2301369863013698</v>
      </c>
      <c r="C44" s="134">
        <v>1.4538040472165949E-2</v>
      </c>
      <c r="D44" s="144">
        <v>1</v>
      </c>
      <c r="E44" s="144">
        <f t="shared" si="0"/>
        <v>1</v>
      </c>
      <c r="F44" s="144">
        <f t="shared" si="1"/>
        <v>0</v>
      </c>
      <c r="G44" s="110">
        <f t="shared" si="6"/>
        <v>1.2659630156435907E-2</v>
      </c>
      <c r="H44" s="108">
        <f t="shared" si="7"/>
        <v>1.4111672055655739E-2</v>
      </c>
      <c r="I44" s="136">
        <f t="shared" si="8"/>
        <v>1.8179002659742383E-7</v>
      </c>
      <c r="J44" s="136" t="str">
        <f t="shared" si="2"/>
        <v>white</v>
      </c>
      <c r="K44" s="108" t="e">
        <f t="shared" si="3"/>
        <v>#N/A</v>
      </c>
      <c r="L44" s="108" t="e">
        <f t="shared" si="4"/>
        <v>#N/A</v>
      </c>
      <c r="M44" s="108">
        <f t="shared" si="5"/>
        <v>1.4538040472165949E-2</v>
      </c>
    </row>
    <row r="45" spans="2:16">
      <c r="B45" s="113">
        <v>2.3095890410958901</v>
      </c>
      <c r="C45" s="134">
        <v>1.4333925421596439E-2</v>
      </c>
      <c r="D45" s="144">
        <v>1</v>
      </c>
      <c r="E45" s="144">
        <f t="shared" si="0"/>
        <v>1</v>
      </c>
      <c r="F45" s="144">
        <f t="shared" si="1"/>
        <v>0</v>
      </c>
      <c r="G45" s="110">
        <f t="shared" si="6"/>
        <v>1.2756288768927478E-2</v>
      </c>
      <c r="H45" s="108">
        <f t="shared" si="7"/>
        <v>1.420833066814731E-2</v>
      </c>
      <c r="I45" s="136">
        <f t="shared" si="8"/>
        <v>1.5774042093947547E-8</v>
      </c>
      <c r="J45" s="136" t="str">
        <f t="shared" si="2"/>
        <v>white</v>
      </c>
      <c r="K45" s="108" t="e">
        <f t="shared" si="3"/>
        <v>#N/A</v>
      </c>
      <c r="L45" s="108" t="e">
        <f t="shared" si="4"/>
        <v>#N/A</v>
      </c>
      <c r="M45" s="108">
        <f t="shared" si="5"/>
        <v>1.4333925421596439E-2</v>
      </c>
    </row>
    <row r="46" spans="2:16">
      <c r="B46" s="113">
        <v>3.0136986301369864</v>
      </c>
      <c r="C46" s="134">
        <v>1.3822740093390917E-2</v>
      </c>
      <c r="D46" s="144">
        <v>2</v>
      </c>
      <c r="E46" s="144">
        <f t="shared" si="0"/>
        <v>0</v>
      </c>
      <c r="F46" s="144">
        <f t="shared" si="1"/>
        <v>0</v>
      </c>
      <c r="G46" s="110">
        <f t="shared" si="6"/>
        <v>1.369250561103506E-2</v>
      </c>
      <c r="H46" s="108">
        <f t="shared" si="7"/>
        <v>1.369250561103506E-2</v>
      </c>
      <c r="I46" s="136">
        <f t="shared" si="8"/>
        <v>1.6961020394497911E-8</v>
      </c>
      <c r="J46" s="136" t="str">
        <f t="shared" si="2"/>
        <v>blue</v>
      </c>
      <c r="K46" s="108" t="e">
        <f t="shared" si="3"/>
        <v>#N/A</v>
      </c>
      <c r="L46" s="108">
        <f t="shared" si="4"/>
        <v>1.3822740093390917E-2</v>
      </c>
      <c r="M46" s="108" t="e">
        <f t="shared" si="5"/>
        <v>#N/A</v>
      </c>
    </row>
    <row r="47" spans="2:16">
      <c r="B47" s="57">
        <v>3.0136986301369864</v>
      </c>
      <c r="C47" s="134">
        <v>1.3401667854008169E-2</v>
      </c>
      <c r="D47" s="144">
        <v>2</v>
      </c>
      <c r="E47" s="144">
        <f t="shared" si="0"/>
        <v>0</v>
      </c>
      <c r="F47" s="144">
        <f t="shared" si="1"/>
        <v>0</v>
      </c>
      <c r="G47" s="110">
        <f t="shared" si="6"/>
        <v>1.369250561103506E-2</v>
      </c>
      <c r="H47" s="108">
        <f t="shared" si="7"/>
        <v>1.369250561103506E-2</v>
      </c>
      <c r="I47" s="136">
        <f>IF(C47&gt;0,POWER(C47-H47,2),"")</f>
        <v>8.4586600912433016E-8</v>
      </c>
      <c r="J47" s="136" t="str">
        <f t="shared" si="2"/>
        <v>blue</v>
      </c>
      <c r="K47" s="108" t="e">
        <f t="shared" si="3"/>
        <v>#N/A</v>
      </c>
      <c r="L47" s="108">
        <f t="shared" si="4"/>
        <v>1.3401667854008169E-2</v>
      </c>
      <c r="M47" s="108" t="e">
        <f t="shared" si="5"/>
        <v>#N/A</v>
      </c>
    </row>
    <row r="48" spans="2:16">
      <c r="B48" s="113">
        <v>3.0931506849315067</v>
      </c>
      <c r="C48" s="134">
        <v>1.3298436486953551E-2</v>
      </c>
      <c r="D48" s="144">
        <v>2</v>
      </c>
      <c r="E48" s="144">
        <f t="shared" si="0"/>
        <v>0</v>
      </c>
      <c r="F48" s="144">
        <f t="shared" si="1"/>
        <v>0</v>
      </c>
      <c r="G48" s="110">
        <f t="shared" si="6"/>
        <v>1.3804210348137525E-2</v>
      </c>
      <c r="H48" s="108">
        <f t="shared" si="7"/>
        <v>1.3804210348137525E-2</v>
      </c>
      <c r="I48" s="136">
        <f t="shared" si="8"/>
        <v>2.558071986569459E-7</v>
      </c>
      <c r="J48" s="136" t="str">
        <f t="shared" si="2"/>
        <v>blue</v>
      </c>
      <c r="K48" s="108" t="e">
        <f t="shared" si="3"/>
        <v>#N/A</v>
      </c>
      <c r="L48" s="108">
        <f t="shared" si="4"/>
        <v>1.3298436486953551E-2</v>
      </c>
      <c r="M48" s="108" t="e">
        <f t="shared" si="5"/>
        <v>#N/A</v>
      </c>
    </row>
    <row r="49" spans="2:13">
      <c r="B49" s="56">
        <v>3.20547945205479</v>
      </c>
      <c r="C49" s="134">
        <v>1.5455322976407495E-2</v>
      </c>
      <c r="D49" s="144">
        <v>1</v>
      </c>
      <c r="E49" s="144">
        <f t="shared" si="0"/>
        <v>1</v>
      </c>
      <c r="F49" s="144">
        <f t="shared" si="1"/>
        <v>0</v>
      </c>
      <c r="G49" s="110">
        <f t="shared" si="6"/>
        <v>1.3963418052253328E-2</v>
      </c>
      <c r="H49" s="108">
        <f t="shared" si="7"/>
        <v>1.541545995147316E-2</v>
      </c>
      <c r="I49" s="136">
        <f t="shared" si="8"/>
        <v>1.5890607569154302E-9</v>
      </c>
      <c r="J49" s="136" t="str">
        <f t="shared" si="2"/>
        <v>white</v>
      </c>
      <c r="K49" s="108" t="e">
        <f t="shared" si="3"/>
        <v>#N/A</v>
      </c>
      <c r="L49" s="108" t="e">
        <f t="shared" si="4"/>
        <v>#N/A</v>
      </c>
      <c r="M49" s="108">
        <f t="shared" si="5"/>
        <v>1.5455322976407495E-2</v>
      </c>
    </row>
    <row r="50" spans="2:13">
      <c r="B50" s="113">
        <v>3.2054794520547945</v>
      </c>
      <c r="C50" s="134">
        <v>1.6130968198013504E-2</v>
      </c>
      <c r="D50" s="144">
        <v>1</v>
      </c>
      <c r="E50" s="144">
        <f t="shared" si="0"/>
        <v>1</v>
      </c>
      <c r="F50" s="144">
        <f t="shared" si="1"/>
        <v>0</v>
      </c>
      <c r="G50" s="110">
        <f t="shared" si="6"/>
        <v>1.3963418052264868E-2</v>
      </c>
      <c r="H50" s="108">
        <f t="shared" si="7"/>
        <v>1.5415459951484699E-2</v>
      </c>
      <c r="I50" s="136">
        <f t="shared" si="8"/>
        <v>5.1195205085072437E-7</v>
      </c>
      <c r="J50" s="136" t="str">
        <f t="shared" si="2"/>
        <v>white</v>
      </c>
      <c r="K50" s="108" t="e">
        <f t="shared" si="3"/>
        <v>#N/A</v>
      </c>
      <c r="L50" s="108" t="e">
        <f t="shared" si="4"/>
        <v>#N/A</v>
      </c>
      <c r="M50" s="108">
        <f t="shared" si="5"/>
        <v>1.6130968198013504E-2</v>
      </c>
    </row>
    <row r="51" spans="2:13">
      <c r="B51" s="113">
        <v>3.2849315068493152</v>
      </c>
      <c r="C51" s="134">
        <v>1.4846612895060032E-2</v>
      </c>
      <c r="D51" s="144">
        <v>1</v>
      </c>
      <c r="E51" s="144">
        <f t="shared" si="0"/>
        <v>1</v>
      </c>
      <c r="F51" s="144">
        <f t="shared" si="1"/>
        <v>0</v>
      </c>
      <c r="G51" s="110">
        <f t="shared" si="6"/>
        <v>1.4076799808159207E-2</v>
      </c>
      <c r="H51" s="108">
        <f t="shared" si="7"/>
        <v>1.5528841707379039E-2</v>
      </c>
      <c r="I51" s="136">
        <f t="shared" si="8"/>
        <v>4.6543615235820317E-7</v>
      </c>
      <c r="J51" s="136" t="str">
        <f t="shared" si="2"/>
        <v>white</v>
      </c>
      <c r="K51" s="108" t="e">
        <f t="shared" si="3"/>
        <v>#N/A</v>
      </c>
      <c r="L51" s="108" t="e">
        <f t="shared" si="4"/>
        <v>#N/A</v>
      </c>
      <c r="M51" s="108">
        <f t="shared" si="5"/>
        <v>1.4846612895060032E-2</v>
      </c>
    </row>
    <row r="52" spans="2:13">
      <c r="B52" s="113">
        <v>3.6520547945205482</v>
      </c>
      <c r="C52" s="134">
        <v>1.2054284684016979E-2</v>
      </c>
      <c r="D52" s="144">
        <v>3</v>
      </c>
      <c r="E52" s="144">
        <f t="shared" si="0"/>
        <v>0</v>
      </c>
      <c r="F52" s="144">
        <f t="shared" si="1"/>
        <v>1</v>
      </c>
      <c r="G52" s="110">
        <f t="shared" si="6"/>
        <v>1.4606485550928749E-2</v>
      </c>
      <c r="H52" s="108">
        <f t="shared" si="7"/>
        <v>1.1670707154824447E-2</v>
      </c>
      <c r="I52" s="136">
        <f t="shared" si="8"/>
        <v>1.4713172090144723E-7</v>
      </c>
      <c r="J52" s="136" t="str">
        <f t="shared" si="2"/>
        <v>yellow</v>
      </c>
      <c r="K52" s="108">
        <f t="shared" si="3"/>
        <v>1.2054284684016979E-2</v>
      </c>
      <c r="L52" s="108" t="e">
        <f t="shared" si="4"/>
        <v>#N/A</v>
      </c>
      <c r="M52" s="108" t="e">
        <f t="shared" si="5"/>
        <v>#N/A</v>
      </c>
    </row>
    <row r="53" spans="2:13">
      <c r="B53" s="53">
        <v>3.6520547945205499</v>
      </c>
      <c r="C53" s="134">
        <v>1.1135436146940913E-2</v>
      </c>
      <c r="D53" s="144">
        <v>3</v>
      </c>
      <c r="E53" s="144">
        <f t="shared" si="0"/>
        <v>0</v>
      </c>
      <c r="F53" s="144">
        <f t="shared" si="1"/>
        <v>1</v>
      </c>
      <c r="G53" s="110">
        <f t="shared" si="6"/>
        <v>1.4606485550934521E-2</v>
      </c>
      <c r="H53" s="108">
        <f t="shared" si="7"/>
        <v>1.1670707154830219E-2</v>
      </c>
      <c r="I53" s="136">
        <f t="shared" si="8"/>
        <v>2.8651505188683338E-7</v>
      </c>
      <c r="J53" s="136" t="str">
        <f t="shared" si="2"/>
        <v>yellow</v>
      </c>
      <c r="K53" s="108">
        <f t="shared" si="3"/>
        <v>1.1135436146940913E-2</v>
      </c>
      <c r="L53" s="108" t="e">
        <f t="shared" si="4"/>
        <v>#N/A</v>
      </c>
      <c r="M53" s="108" t="e">
        <f t="shared" si="5"/>
        <v>#N/A</v>
      </c>
    </row>
    <row r="54" spans="2:13">
      <c r="B54" s="113">
        <v>3.6712328767123288</v>
      </c>
      <c r="C54" s="134">
        <v>1.5730815610675318E-2</v>
      </c>
      <c r="D54" s="144">
        <v>2</v>
      </c>
      <c r="E54" s="144">
        <f t="shared" si="0"/>
        <v>0</v>
      </c>
      <c r="F54" s="144">
        <f t="shared" si="1"/>
        <v>0</v>
      </c>
      <c r="G54" s="110">
        <f t="shared" si="6"/>
        <v>1.4634336097099096E-2</v>
      </c>
      <c r="H54" s="108">
        <f t="shared" si="7"/>
        <v>1.4634336097099096E-2</v>
      </c>
      <c r="I54" s="136">
        <f t="shared" si="8"/>
        <v>1.2022673236923493E-6</v>
      </c>
      <c r="J54" s="136" t="str">
        <f t="shared" si="2"/>
        <v>blue</v>
      </c>
      <c r="K54" s="108" t="e">
        <f t="shared" si="3"/>
        <v>#N/A</v>
      </c>
      <c r="L54" s="108">
        <f t="shared" si="4"/>
        <v>1.5730815610675318E-2</v>
      </c>
      <c r="M54" s="108" t="e">
        <f t="shared" si="5"/>
        <v>#N/A</v>
      </c>
    </row>
    <row r="55" spans="2:13">
      <c r="B55" s="52">
        <v>3.6712328767123288</v>
      </c>
      <c r="C55" s="134">
        <v>1.5473062877396259E-2</v>
      </c>
      <c r="D55" s="144">
        <v>2</v>
      </c>
      <c r="E55" s="144">
        <f t="shared" si="0"/>
        <v>0</v>
      </c>
      <c r="F55" s="144">
        <f t="shared" si="1"/>
        <v>0</v>
      </c>
      <c r="G55" s="110">
        <f t="shared" si="6"/>
        <v>1.4634336097099096E-2</v>
      </c>
      <c r="H55" s="108">
        <f t="shared" si="7"/>
        <v>1.4634336097099096E-2</v>
      </c>
      <c r="I55" s="136">
        <f t="shared" si="8"/>
        <v>7.0346261198764616E-7</v>
      </c>
      <c r="J55" s="136" t="str">
        <f t="shared" si="2"/>
        <v>blue</v>
      </c>
      <c r="K55" s="108" t="e">
        <f t="shared" si="3"/>
        <v>#N/A</v>
      </c>
      <c r="L55" s="108">
        <f t="shared" si="4"/>
        <v>1.5473062877396259E-2</v>
      </c>
      <c r="M55" s="108" t="e">
        <f t="shared" si="5"/>
        <v>#N/A</v>
      </c>
    </row>
    <row r="56" spans="2:13">
      <c r="B56" s="113">
        <v>3.7315068493150685</v>
      </c>
      <c r="C56" s="134">
        <v>1.1689165065109865E-2</v>
      </c>
      <c r="D56" s="144">
        <v>3</v>
      </c>
      <c r="E56" s="144">
        <f t="shared" si="0"/>
        <v>0</v>
      </c>
      <c r="F56" s="144">
        <f t="shared" si="1"/>
        <v>1</v>
      </c>
      <c r="G56" s="110">
        <f t="shared" si="6"/>
        <v>1.4721939705458063E-2</v>
      </c>
      <c r="H56" s="108">
        <f t="shared" si="7"/>
        <v>1.1786161309353761E-2</v>
      </c>
      <c r="I56" s="136">
        <f t="shared" si="8"/>
        <v>9.4082713974215617E-9</v>
      </c>
      <c r="J56" s="136" t="str">
        <f t="shared" si="2"/>
        <v>yellow</v>
      </c>
      <c r="K56" s="108">
        <f t="shared" si="3"/>
        <v>1.1689165065109865E-2</v>
      </c>
      <c r="L56" s="108" t="e">
        <f t="shared" si="4"/>
        <v>#N/A</v>
      </c>
      <c r="M56" s="108" t="e">
        <f t="shared" si="5"/>
        <v>#N/A</v>
      </c>
    </row>
    <row r="57" spans="2:13">
      <c r="B57" s="113">
        <v>3.7506849315068491</v>
      </c>
      <c r="C57" s="134">
        <v>1.5080098410243516E-2</v>
      </c>
      <c r="D57" s="144">
        <v>2</v>
      </c>
      <c r="E57" s="144">
        <f t="shared" si="0"/>
        <v>0</v>
      </c>
      <c r="F57" s="144">
        <f t="shared" si="1"/>
        <v>0</v>
      </c>
      <c r="G57" s="110">
        <f t="shared" si="6"/>
        <v>1.4749834253210027E-2</v>
      </c>
      <c r="H57" s="108">
        <f t="shared" si="7"/>
        <v>1.4749834253210027E-2</v>
      </c>
      <c r="I57" s="136">
        <f t="shared" si="8"/>
        <v>1.0907441342104101E-7</v>
      </c>
      <c r="J57" s="136" t="str">
        <f t="shared" si="2"/>
        <v>blue</v>
      </c>
      <c r="K57" s="108" t="e">
        <f t="shared" si="3"/>
        <v>#N/A</v>
      </c>
      <c r="L57" s="108">
        <f t="shared" si="4"/>
        <v>1.5080098410243516E-2</v>
      </c>
      <c r="M57" s="108" t="e">
        <f t="shared" si="5"/>
        <v>#N/A</v>
      </c>
    </row>
    <row r="58" spans="2:13">
      <c r="B58" s="113">
        <v>3.7671232876712328</v>
      </c>
      <c r="C58" s="134">
        <v>1.3827608018966639E-2</v>
      </c>
      <c r="D58" s="144">
        <v>2</v>
      </c>
      <c r="E58" s="144">
        <f t="shared" si="0"/>
        <v>0</v>
      </c>
      <c r="F58" s="144">
        <f t="shared" si="1"/>
        <v>0</v>
      </c>
      <c r="G58" s="110">
        <f t="shared" si="6"/>
        <v>1.4773750846335407E-2</v>
      </c>
      <c r="H58" s="108">
        <f t="shared" si="7"/>
        <v>1.4773750846335407E-2</v>
      </c>
      <c r="I58" s="136">
        <f t="shared" si="8"/>
        <v>8.9518624978136588E-7</v>
      </c>
      <c r="J58" s="136" t="str">
        <f t="shared" si="2"/>
        <v>blue</v>
      </c>
      <c r="K58" s="108" t="e">
        <f t="shared" si="3"/>
        <v>#N/A</v>
      </c>
      <c r="L58" s="108">
        <f t="shared" si="4"/>
        <v>1.3827608018966639E-2</v>
      </c>
      <c r="M58" s="108" t="e">
        <f t="shared" si="5"/>
        <v>#N/A</v>
      </c>
    </row>
    <row r="59" spans="2:13">
      <c r="B59" s="42">
        <v>3.7671232876712328</v>
      </c>
      <c r="C59" s="134">
        <v>1.3344933028357453E-2</v>
      </c>
      <c r="D59" s="144">
        <v>2</v>
      </c>
      <c r="E59" s="144">
        <f t="shared" si="0"/>
        <v>0</v>
      </c>
      <c r="F59" s="144">
        <f t="shared" si="1"/>
        <v>0</v>
      </c>
      <c r="G59" s="110">
        <f t="shared" si="6"/>
        <v>1.4773750846335407E-2</v>
      </c>
      <c r="H59" s="108">
        <f t="shared" si="7"/>
        <v>1.4773750846335407E-2</v>
      </c>
      <c r="I59" s="136">
        <f t="shared" si="8"/>
        <v>2.04152035697128E-6</v>
      </c>
      <c r="J59" s="136" t="str">
        <f t="shared" si="2"/>
        <v>blue</v>
      </c>
      <c r="K59" s="108" t="e">
        <f t="shared" si="3"/>
        <v>#N/A</v>
      </c>
      <c r="L59" s="108">
        <f t="shared" si="4"/>
        <v>1.3344933028357453E-2</v>
      </c>
      <c r="M59" s="108" t="e">
        <f t="shared" si="5"/>
        <v>#N/A</v>
      </c>
    </row>
    <row r="60" spans="2:13">
      <c r="B60" s="113">
        <v>3.7863013698630139</v>
      </c>
      <c r="C60" s="134">
        <v>1.1182766952767764E-2</v>
      </c>
      <c r="D60" s="144">
        <v>3</v>
      </c>
      <c r="E60" s="144">
        <f t="shared" si="0"/>
        <v>0</v>
      </c>
      <c r="F60" s="144">
        <f t="shared" si="1"/>
        <v>1</v>
      </c>
      <c r="G60" s="110">
        <f t="shared" si="6"/>
        <v>1.4801661064439066E-2</v>
      </c>
      <c r="H60" s="108">
        <f t="shared" si="7"/>
        <v>1.1865882668334764E-2</v>
      </c>
      <c r="I60" s="136">
        <f t="shared" si="8"/>
        <v>4.6664708085461379E-7</v>
      </c>
      <c r="J60" s="136" t="str">
        <f t="shared" si="2"/>
        <v>yellow</v>
      </c>
      <c r="K60" s="108">
        <f t="shared" si="3"/>
        <v>1.1182766952767764E-2</v>
      </c>
      <c r="L60" s="108" t="e">
        <f t="shared" si="4"/>
        <v>#N/A</v>
      </c>
      <c r="M60" s="108" t="e">
        <f t="shared" si="5"/>
        <v>#N/A</v>
      </c>
    </row>
    <row r="61" spans="2:13">
      <c r="B61" s="43">
        <v>3.7863013698630139</v>
      </c>
      <c r="C61" s="134">
        <v>1.0638938794339178E-2</v>
      </c>
      <c r="D61" s="144">
        <v>3</v>
      </c>
      <c r="E61" s="144">
        <f t="shared" si="0"/>
        <v>0</v>
      </c>
      <c r="F61" s="144">
        <f t="shared" si="1"/>
        <v>1</v>
      </c>
      <c r="G61" s="110">
        <f t="shared" si="6"/>
        <v>1.4801661064439066E-2</v>
      </c>
      <c r="H61" s="108">
        <f t="shared" si="7"/>
        <v>1.1865882668334764E-2</v>
      </c>
      <c r="I61" s="136">
        <f t="shared" si="8"/>
        <v>1.5053912699352951E-6</v>
      </c>
      <c r="J61" s="136" t="str">
        <f t="shared" si="2"/>
        <v>yellow</v>
      </c>
      <c r="K61" s="108">
        <f t="shared" si="3"/>
        <v>1.0638938794339178E-2</v>
      </c>
      <c r="L61" s="108" t="e">
        <f t="shared" si="4"/>
        <v>#N/A</v>
      </c>
      <c r="M61" s="108" t="e">
        <f t="shared" si="5"/>
        <v>#N/A</v>
      </c>
    </row>
    <row r="62" spans="2:13">
      <c r="B62" s="113">
        <v>3.8465753424657536</v>
      </c>
      <c r="C62" s="134">
        <v>1.3655836010911733E-2</v>
      </c>
      <c r="D62" s="144">
        <v>2</v>
      </c>
      <c r="E62" s="144">
        <f t="shared" si="0"/>
        <v>0</v>
      </c>
      <c r="F62" s="144">
        <f t="shared" si="1"/>
        <v>0</v>
      </c>
      <c r="G62" s="110">
        <f t="shared" si="6"/>
        <v>1.4889424320267942E-2</v>
      </c>
      <c r="H62" s="108">
        <f t="shared" si="7"/>
        <v>1.4889424320267942E-2</v>
      </c>
      <c r="I62" s="136">
        <f t="shared" si="8"/>
        <v>1.5217401169803119E-6</v>
      </c>
      <c r="J62" s="136" t="str">
        <f t="shared" si="2"/>
        <v>blue</v>
      </c>
      <c r="K62" s="108" t="e">
        <f t="shared" si="3"/>
        <v>#N/A</v>
      </c>
      <c r="L62" s="108">
        <f t="shared" si="4"/>
        <v>1.3655836010911733E-2</v>
      </c>
      <c r="M62" s="108" t="e">
        <f t="shared" si="5"/>
        <v>#N/A</v>
      </c>
    </row>
    <row r="63" spans="2:13">
      <c r="B63" s="113">
        <v>3.8657534246575342</v>
      </c>
      <c r="C63" s="134">
        <v>1.0567846082434244E-2</v>
      </c>
      <c r="D63" s="144">
        <v>3</v>
      </c>
      <c r="E63" s="144">
        <f t="shared" ref="E63:E94" si="9">IF(D63=1,1,0)</f>
        <v>0</v>
      </c>
      <c r="F63" s="144">
        <f t="shared" ref="F63:F94" si="10">IF(D63=3,1,0)</f>
        <v>1</v>
      </c>
      <c r="G63" s="110">
        <f t="shared" ref="G63:G94" si="11">(Beta1)+
(Beta2*((1-EXP(-B63/Lambda1))/(B63/Lambda1)))+
(Beta3*((((1-EXP(-B63/Lambda1))/(B63/Lambda1)))-
(EXP(-B63/Lambda1))))+
(Beta4*((((1-EXP(-B63/Lambda2))/(B63/Lambda2)))-
(EXP(-B63/Lambda2))))</f>
        <v>1.4917361121563314E-2</v>
      </c>
      <c r="H63" s="108">
        <f t="shared" ref="H63:H94" si="12">(Beta1)+
(Beta2*((1-EXP(-B63/Lambda1))/(B63/Lambda1)))+
(Beta3*((((1-EXP(-B63/Lambda1))/(B63/Lambda1)))-
(EXP(-B63/Lambda1))))+
(Beta4*((((1-EXP(-B63/Lambda2))/(B63/Lambda2)))-
(EXP(-B63/Lambda2))))+(E63*Beta5)+(F63*Beta6)</f>
        <v>1.1981582725459012E-2</v>
      </c>
      <c r="I63" s="136">
        <f t="shared" si="8"/>
        <v>1.9986512958309394E-6</v>
      </c>
      <c r="J63" s="136" t="str">
        <f t="shared" ref="J63:J94" si="13">IF(D63=3,"yellow",IF(D63=2,"blue",IF(D63=1,"white")))</f>
        <v>yellow</v>
      </c>
      <c r="K63" s="108">
        <f t="shared" ref="K63:K94" si="14">IF($J63="yellow", $C63,NA())</f>
        <v>1.0567846082434244E-2</v>
      </c>
      <c r="L63" s="108" t="e">
        <f t="shared" ref="L63:L94" si="15">IF($J63="blue", $C63,NA())</f>
        <v>#N/A</v>
      </c>
      <c r="M63" s="108" t="e">
        <f t="shared" ref="M63:M94" si="16">IF($J63="white", $C63,NA())</f>
        <v>#N/A</v>
      </c>
    </row>
    <row r="64" spans="2:13">
      <c r="B64" s="113">
        <v>3.9506849315068493</v>
      </c>
      <c r="C64" s="134">
        <v>1.5634734113410109E-2</v>
      </c>
      <c r="D64" s="144">
        <v>2</v>
      </c>
      <c r="E64" s="144">
        <f t="shared" si="9"/>
        <v>0</v>
      </c>
      <c r="F64" s="144">
        <f t="shared" si="10"/>
        <v>0</v>
      </c>
      <c r="G64" s="110">
        <f t="shared" si="11"/>
        <v>1.5041130310078192E-2</v>
      </c>
      <c r="H64" s="108">
        <f t="shared" si="12"/>
        <v>1.5041130310078192E-2</v>
      </c>
      <c r="I64" s="136">
        <f t="shared" si="8"/>
        <v>3.5236547533011655E-7</v>
      </c>
      <c r="J64" s="136" t="str">
        <f t="shared" si="13"/>
        <v>blue</v>
      </c>
      <c r="K64" s="108" t="e">
        <f t="shared" si="14"/>
        <v>#N/A</v>
      </c>
      <c r="L64" s="108">
        <f t="shared" si="15"/>
        <v>1.5634734113410109E-2</v>
      </c>
      <c r="M64" s="108" t="e">
        <f t="shared" si="16"/>
        <v>#N/A</v>
      </c>
    </row>
    <row r="65" spans="2:13">
      <c r="B65" s="41">
        <v>3.9506849315068493</v>
      </c>
      <c r="C65" s="134">
        <v>1.6212345592791385E-2</v>
      </c>
      <c r="D65" s="144">
        <v>2</v>
      </c>
      <c r="E65" s="144">
        <f t="shared" si="9"/>
        <v>0</v>
      </c>
      <c r="F65" s="144">
        <f t="shared" si="10"/>
        <v>0</v>
      </c>
      <c r="G65" s="110">
        <f t="shared" si="11"/>
        <v>1.5041130310078192E-2</v>
      </c>
      <c r="H65" s="108">
        <f t="shared" si="12"/>
        <v>1.5041130310078192E-2</v>
      </c>
      <c r="I65" s="136">
        <f t="shared" si="8"/>
        <v>1.3717452384609444E-6</v>
      </c>
      <c r="J65" s="136" t="str">
        <f t="shared" si="13"/>
        <v>blue</v>
      </c>
      <c r="K65" s="108" t="e">
        <f t="shared" si="14"/>
        <v>#N/A</v>
      </c>
      <c r="L65" s="108">
        <f t="shared" si="15"/>
        <v>1.6212345592791385E-2</v>
      </c>
      <c r="M65" s="108" t="e">
        <f t="shared" si="16"/>
        <v>#N/A</v>
      </c>
    </row>
    <row r="66" spans="2:13">
      <c r="B66" s="113">
        <v>3.989041095890411</v>
      </c>
      <c r="C66" s="134">
        <v>1.4078897535774283E-2</v>
      </c>
      <c r="D66" s="144">
        <v>3</v>
      </c>
      <c r="E66" s="144">
        <f t="shared" si="9"/>
        <v>0</v>
      </c>
      <c r="F66" s="144">
        <f t="shared" si="10"/>
        <v>1</v>
      </c>
      <c r="G66" s="110">
        <f t="shared" si="11"/>
        <v>1.5097043019585366E-2</v>
      </c>
      <c r="H66" s="108">
        <f t="shared" si="12"/>
        <v>1.2161264623481063E-2</v>
      </c>
      <c r="I66" s="136">
        <f t="shared" si="8"/>
        <v>3.677315986310173E-6</v>
      </c>
      <c r="J66" s="136" t="str">
        <f t="shared" si="13"/>
        <v>yellow</v>
      </c>
      <c r="K66" s="108">
        <f t="shared" si="14"/>
        <v>1.4078897535774283E-2</v>
      </c>
      <c r="L66" s="108" t="e">
        <f t="shared" si="15"/>
        <v>#N/A</v>
      </c>
      <c r="M66" s="108" t="e">
        <f t="shared" si="16"/>
        <v>#N/A</v>
      </c>
    </row>
    <row r="67" spans="2:13">
      <c r="B67" s="44">
        <v>3.989041095890411</v>
      </c>
      <c r="C67" s="134">
        <v>1.2290380085281081E-2</v>
      </c>
      <c r="D67" s="144">
        <v>3</v>
      </c>
      <c r="E67" s="144">
        <f t="shared" si="9"/>
        <v>0</v>
      </c>
      <c r="F67" s="144">
        <f t="shared" si="10"/>
        <v>1</v>
      </c>
      <c r="G67" s="110">
        <f t="shared" si="11"/>
        <v>1.5097043019585366E-2</v>
      </c>
      <c r="H67" s="108">
        <f t="shared" si="12"/>
        <v>1.2161264623481063E-2</v>
      </c>
      <c r="I67" s="136">
        <f t="shared" si="8"/>
        <v>1.6670802475831767E-8</v>
      </c>
      <c r="J67" s="136" t="str">
        <f t="shared" si="13"/>
        <v>yellow</v>
      </c>
      <c r="K67" s="108">
        <f t="shared" si="14"/>
        <v>1.2290380085281081E-2</v>
      </c>
      <c r="L67" s="108" t="e">
        <f t="shared" si="15"/>
        <v>#N/A</v>
      </c>
      <c r="M67" s="108" t="e">
        <f t="shared" si="16"/>
        <v>#N/A</v>
      </c>
    </row>
    <row r="68" spans="2:13">
      <c r="B68" s="113">
        <v>4.0301369863013701</v>
      </c>
      <c r="C68" s="134">
        <v>1.5532843009571912E-2</v>
      </c>
      <c r="D68" s="144">
        <v>2</v>
      </c>
      <c r="E68" s="144">
        <f t="shared" si="9"/>
        <v>0</v>
      </c>
      <c r="F68" s="144">
        <f t="shared" si="10"/>
        <v>0</v>
      </c>
      <c r="G68" s="110">
        <f t="shared" si="11"/>
        <v>1.5156954185775546E-2</v>
      </c>
      <c r="H68" s="108">
        <f t="shared" si="12"/>
        <v>1.5156954185775546E-2</v>
      </c>
      <c r="I68" s="136">
        <f t="shared" si="8"/>
        <v>1.4129240785501532E-7</v>
      </c>
      <c r="J68" s="136" t="str">
        <f t="shared" si="13"/>
        <v>blue</v>
      </c>
      <c r="K68" s="108" t="e">
        <f t="shared" si="14"/>
        <v>#N/A</v>
      </c>
      <c r="L68" s="108">
        <f t="shared" si="15"/>
        <v>1.5532843009571912E-2</v>
      </c>
      <c r="M68" s="108" t="e">
        <f t="shared" si="16"/>
        <v>#N/A</v>
      </c>
    </row>
    <row r="69" spans="2:13">
      <c r="B69" s="113">
        <v>4.0684931506849313</v>
      </c>
      <c r="C69" s="134">
        <v>1.1576299979005831E-2</v>
      </c>
      <c r="D69" s="144">
        <v>3</v>
      </c>
      <c r="E69" s="144">
        <f t="shared" si="9"/>
        <v>0</v>
      </c>
      <c r="F69" s="144">
        <f t="shared" si="10"/>
        <v>1</v>
      </c>
      <c r="G69" s="110">
        <f t="shared" si="11"/>
        <v>1.5212871245799568E-2</v>
      </c>
      <c r="H69" s="108">
        <f t="shared" si="12"/>
        <v>1.2277092849695265E-2</v>
      </c>
      <c r="I69" s="136">
        <f t="shared" si="8"/>
        <v>4.9111064760913805E-7</v>
      </c>
      <c r="J69" s="136" t="str">
        <f t="shared" si="13"/>
        <v>yellow</v>
      </c>
      <c r="K69" s="108">
        <f t="shared" si="14"/>
        <v>1.1576299979005831E-2</v>
      </c>
      <c r="L69" s="108" t="e">
        <f t="shared" si="15"/>
        <v>#N/A</v>
      </c>
      <c r="M69" s="108" t="e">
        <f t="shared" si="16"/>
        <v>#N/A</v>
      </c>
    </row>
    <row r="70" spans="2:13">
      <c r="B70" s="113">
        <v>4.2410958904109588</v>
      </c>
      <c r="C70" s="134">
        <v>1.8685969459035577E-2</v>
      </c>
      <c r="D70" s="144">
        <v>1</v>
      </c>
      <c r="E70" s="144">
        <f t="shared" si="9"/>
        <v>1</v>
      </c>
      <c r="F70" s="144">
        <f t="shared" si="10"/>
        <v>0</v>
      </c>
      <c r="G70" s="110">
        <f t="shared" si="11"/>
        <v>1.5464394560073138E-2</v>
      </c>
      <c r="H70" s="108">
        <f t="shared" si="12"/>
        <v>1.6916436459292968E-2</v>
      </c>
      <c r="I70" s="136">
        <f t="shared" si="8"/>
        <v>3.131247037178076E-6</v>
      </c>
      <c r="J70" s="136" t="str">
        <f t="shared" si="13"/>
        <v>white</v>
      </c>
      <c r="K70" s="108" t="e">
        <f t="shared" si="14"/>
        <v>#N/A</v>
      </c>
      <c r="L70" s="108" t="e">
        <f t="shared" si="15"/>
        <v>#N/A</v>
      </c>
      <c r="M70" s="108">
        <f t="shared" si="16"/>
        <v>1.8685969459035577E-2</v>
      </c>
    </row>
    <row r="71" spans="2:13">
      <c r="B71" s="66">
        <v>4.2410958904109597</v>
      </c>
      <c r="C71" s="134">
        <v>1.835929810094946E-2</v>
      </c>
      <c r="D71" s="144">
        <v>1</v>
      </c>
      <c r="E71" s="144">
        <f t="shared" si="9"/>
        <v>1</v>
      </c>
      <c r="F71" s="144">
        <f t="shared" si="10"/>
        <v>0</v>
      </c>
      <c r="G71" s="110">
        <f t="shared" si="11"/>
        <v>1.5464394560076972E-2</v>
      </c>
      <c r="H71" s="108">
        <f t="shared" si="12"/>
        <v>1.6916436459296802E-2</v>
      </c>
      <c r="I71" s="136">
        <f t="shared" si="8"/>
        <v>2.0818497169526038E-6</v>
      </c>
      <c r="J71" s="136" t="str">
        <f t="shared" si="13"/>
        <v>white</v>
      </c>
      <c r="K71" s="108" t="e">
        <f t="shared" si="14"/>
        <v>#N/A</v>
      </c>
      <c r="L71" s="108" t="e">
        <f t="shared" si="15"/>
        <v>#N/A</v>
      </c>
      <c r="M71" s="108">
        <f t="shared" si="16"/>
        <v>1.835929810094946E-2</v>
      </c>
    </row>
    <row r="72" spans="2:13">
      <c r="B72" s="113">
        <v>4.2821917808219174</v>
      </c>
      <c r="C72" s="134">
        <v>1.4702376362772709E-2</v>
      </c>
      <c r="D72" s="144">
        <v>2</v>
      </c>
      <c r="E72" s="144">
        <f t="shared" si="9"/>
        <v>0</v>
      </c>
      <c r="F72" s="144">
        <f t="shared" si="10"/>
        <v>0</v>
      </c>
      <c r="G72" s="110">
        <f t="shared" si="11"/>
        <v>1.5524233425431818E-2</v>
      </c>
      <c r="H72" s="108">
        <f t="shared" si="12"/>
        <v>1.5524233425431818E-2</v>
      </c>
      <c r="I72" s="136">
        <f t="shared" si="8"/>
        <v>6.7544903144265911E-7</v>
      </c>
      <c r="J72" s="136" t="str">
        <f t="shared" si="13"/>
        <v>blue</v>
      </c>
      <c r="K72" s="108" t="e">
        <f t="shared" si="14"/>
        <v>#N/A</v>
      </c>
      <c r="L72" s="108">
        <f t="shared" si="15"/>
        <v>1.4702376362772709E-2</v>
      </c>
      <c r="M72" s="108" t="e">
        <f t="shared" si="16"/>
        <v>#N/A</v>
      </c>
    </row>
    <row r="73" spans="2:13">
      <c r="B73" s="18">
        <v>4.2821917808219174</v>
      </c>
      <c r="C73" s="134">
        <v>1.4407639632961454E-2</v>
      </c>
      <c r="D73" s="144">
        <v>2</v>
      </c>
      <c r="E73" s="144">
        <f t="shared" si="9"/>
        <v>0</v>
      </c>
      <c r="F73" s="144">
        <f t="shared" si="10"/>
        <v>0</v>
      </c>
      <c r="G73" s="110">
        <f t="shared" si="11"/>
        <v>1.5524233425431818E-2</v>
      </c>
      <c r="H73" s="108">
        <f t="shared" si="12"/>
        <v>1.5524233425431818E-2</v>
      </c>
      <c r="I73" s="136">
        <f t="shared" si="8"/>
        <v>1.2467816973833513E-6</v>
      </c>
      <c r="J73" s="136" t="str">
        <f t="shared" si="13"/>
        <v>blue</v>
      </c>
      <c r="K73" s="108" t="e">
        <f t="shared" si="14"/>
        <v>#N/A</v>
      </c>
      <c r="L73" s="108">
        <f t="shared" si="15"/>
        <v>1.4407639632961454E-2</v>
      </c>
      <c r="M73" s="108" t="e">
        <f t="shared" si="16"/>
        <v>#N/A</v>
      </c>
    </row>
    <row r="74" spans="2:13">
      <c r="B74" s="40">
        <v>4.3150684931506804</v>
      </c>
      <c r="C74" s="134">
        <v>1.6718858571202481E-2</v>
      </c>
      <c r="D74" s="144">
        <v>2</v>
      </c>
      <c r="E74" s="144">
        <f t="shared" si="9"/>
        <v>0</v>
      </c>
      <c r="F74" s="144">
        <f t="shared" si="10"/>
        <v>0</v>
      </c>
      <c r="G74" s="110">
        <f t="shared" si="11"/>
        <v>1.5572085716289834E-2</v>
      </c>
      <c r="H74" s="108">
        <f t="shared" si="12"/>
        <v>1.5572085716289834E-2</v>
      </c>
      <c r="I74" s="136">
        <f t="shared" si="8"/>
        <v>1.3150879807645022E-6</v>
      </c>
      <c r="J74" s="136" t="str">
        <f t="shared" si="13"/>
        <v>blue</v>
      </c>
      <c r="K74" s="108" t="e">
        <f t="shared" si="14"/>
        <v>#N/A</v>
      </c>
      <c r="L74" s="108">
        <f t="shared" si="15"/>
        <v>1.6718858571202481E-2</v>
      </c>
      <c r="M74" s="108" t="e">
        <f t="shared" si="16"/>
        <v>#N/A</v>
      </c>
    </row>
    <row r="75" spans="2:13">
      <c r="B75" s="113">
        <v>4.3150684931506849</v>
      </c>
      <c r="C75" s="134">
        <v>1.6146561411952948E-2</v>
      </c>
      <c r="D75" s="144">
        <v>2</v>
      </c>
      <c r="E75" s="144">
        <f t="shared" si="9"/>
        <v>0</v>
      </c>
      <c r="F75" s="144">
        <f t="shared" si="10"/>
        <v>0</v>
      </c>
      <c r="G75" s="110">
        <f t="shared" si="11"/>
        <v>1.5572085716297531E-2</v>
      </c>
      <c r="H75" s="108">
        <f t="shared" si="12"/>
        <v>1.5572085716297531E-2</v>
      </c>
      <c r="I75" s="136">
        <f t="shared" si="8"/>
        <v>3.3002232489877485E-7</v>
      </c>
      <c r="J75" s="136" t="str">
        <f t="shared" si="13"/>
        <v>blue</v>
      </c>
      <c r="K75" s="108" t="e">
        <f t="shared" si="14"/>
        <v>#N/A</v>
      </c>
      <c r="L75" s="108">
        <f t="shared" si="15"/>
        <v>1.6146561411952948E-2</v>
      </c>
      <c r="M75" s="108" t="e">
        <f t="shared" si="16"/>
        <v>#N/A</v>
      </c>
    </row>
    <row r="76" spans="2:13">
      <c r="B76" s="113">
        <v>4.3205479452054796</v>
      </c>
      <c r="C76" s="134">
        <v>1.7317161806744044E-2</v>
      </c>
      <c r="D76" s="144">
        <v>1</v>
      </c>
      <c r="E76" s="144">
        <f t="shared" si="9"/>
        <v>1</v>
      </c>
      <c r="F76" s="144">
        <f t="shared" si="10"/>
        <v>0</v>
      </c>
      <c r="G76" s="110">
        <f t="shared" si="11"/>
        <v>1.558005933091317E-2</v>
      </c>
      <c r="H76" s="108">
        <f t="shared" si="12"/>
        <v>1.7032101230133E-2</v>
      </c>
      <c r="I76" s="136">
        <f t="shared" si="8"/>
        <v>8.1259532337820771E-8</v>
      </c>
      <c r="J76" s="136" t="str">
        <f t="shared" si="13"/>
        <v>white</v>
      </c>
      <c r="K76" s="108" t="e">
        <f t="shared" si="14"/>
        <v>#N/A</v>
      </c>
      <c r="L76" s="108" t="e">
        <f t="shared" si="15"/>
        <v>#N/A</v>
      </c>
      <c r="M76" s="108">
        <f t="shared" si="16"/>
        <v>1.7317161806744044E-2</v>
      </c>
    </row>
    <row r="77" spans="2:13">
      <c r="B77" s="113">
        <v>4.3616438356164382</v>
      </c>
      <c r="C77" s="134">
        <v>1.4174112148041478E-2</v>
      </c>
      <c r="D77" s="144">
        <v>2</v>
      </c>
      <c r="E77" s="144">
        <f t="shared" si="9"/>
        <v>0</v>
      </c>
      <c r="F77" s="144">
        <f t="shared" si="10"/>
        <v>0</v>
      </c>
      <c r="G77" s="110">
        <f t="shared" si="11"/>
        <v>1.5639844073467881E-2</v>
      </c>
      <c r="H77" s="108">
        <f t="shared" si="12"/>
        <v>1.5639844073467881E-2</v>
      </c>
      <c r="I77" s="136">
        <f t="shared" si="8"/>
        <v>2.148370077214192E-6</v>
      </c>
      <c r="J77" s="136" t="str">
        <f t="shared" si="13"/>
        <v>blue</v>
      </c>
      <c r="K77" s="108" t="e">
        <f t="shared" si="14"/>
        <v>#N/A</v>
      </c>
      <c r="L77" s="108">
        <f t="shared" si="15"/>
        <v>1.4174112148041478E-2</v>
      </c>
      <c r="M77" s="108" t="e">
        <f t="shared" si="16"/>
        <v>#N/A</v>
      </c>
    </row>
    <row r="78" spans="2:13">
      <c r="B78" s="113">
        <v>4.3945205479452056</v>
      </c>
      <c r="C78" s="134">
        <v>1.589128685691291E-2</v>
      </c>
      <c r="D78" s="144">
        <v>2</v>
      </c>
      <c r="E78" s="144">
        <f t="shared" si="9"/>
        <v>0</v>
      </c>
      <c r="F78" s="144">
        <f t="shared" si="10"/>
        <v>0</v>
      </c>
      <c r="G78" s="110">
        <f t="shared" si="11"/>
        <v>1.5687648269627253E-2</v>
      </c>
      <c r="H78" s="108">
        <f t="shared" si="12"/>
        <v>1.5687648269627253E-2</v>
      </c>
      <c r="I78" s="136">
        <f t="shared" si="8"/>
        <v>4.1468674231698002E-8</v>
      </c>
      <c r="J78" s="136" t="str">
        <f t="shared" si="13"/>
        <v>blue</v>
      </c>
      <c r="K78" s="108" t="e">
        <f t="shared" si="14"/>
        <v>#N/A</v>
      </c>
      <c r="L78" s="108">
        <f t="shared" si="15"/>
        <v>1.589128685691291E-2</v>
      </c>
      <c r="M78" s="108" t="e">
        <f t="shared" si="16"/>
        <v>#N/A</v>
      </c>
    </row>
    <row r="79" spans="2:13">
      <c r="B79" s="113">
        <v>5</v>
      </c>
      <c r="C79" s="144"/>
      <c r="D79" s="144"/>
      <c r="E79" s="144">
        <f t="shared" si="9"/>
        <v>0</v>
      </c>
      <c r="F79" s="144">
        <f t="shared" si="10"/>
        <v>0</v>
      </c>
      <c r="G79" s="110">
        <f t="shared" si="11"/>
        <v>1.6562625943303273E-2</v>
      </c>
      <c r="H79" s="108">
        <f t="shared" si="12"/>
        <v>1.6562625943303273E-2</v>
      </c>
      <c r="I79" s="136" t="str">
        <f t="shared" si="8"/>
        <v/>
      </c>
      <c r="J79" s="136" t="b">
        <f t="shared" si="13"/>
        <v>0</v>
      </c>
      <c r="K79" s="108" t="e">
        <f t="shared" si="14"/>
        <v>#N/A</v>
      </c>
      <c r="L79" s="108" t="e">
        <f t="shared" si="15"/>
        <v>#N/A</v>
      </c>
      <c r="M79" s="108" t="e">
        <f t="shared" si="16"/>
        <v>#N/A</v>
      </c>
    </row>
    <row r="80" spans="2:13">
      <c r="B80" s="113">
        <v>5.2082191780821914</v>
      </c>
      <c r="C80" s="134">
        <v>1.643436209761908E-2</v>
      </c>
      <c r="D80" s="144">
        <v>2</v>
      </c>
      <c r="E80" s="144">
        <f t="shared" si="9"/>
        <v>0</v>
      </c>
      <c r="F80" s="144">
        <f t="shared" si="10"/>
        <v>0</v>
      </c>
      <c r="G80" s="110">
        <f t="shared" si="11"/>
        <v>1.6860490267738726E-2</v>
      </c>
      <c r="H80" s="108">
        <f t="shared" si="12"/>
        <v>1.6860490267738726E-2</v>
      </c>
      <c r="I80" s="136">
        <f t="shared" si="8"/>
        <v>1.8158521736951742E-7</v>
      </c>
      <c r="J80" s="136" t="str">
        <f t="shared" si="13"/>
        <v>blue</v>
      </c>
      <c r="K80" s="108" t="e">
        <f t="shared" si="14"/>
        <v>#N/A</v>
      </c>
      <c r="L80" s="108">
        <f t="shared" si="15"/>
        <v>1.643436209761908E-2</v>
      </c>
      <c r="M80" s="108" t="e">
        <f t="shared" si="16"/>
        <v>#N/A</v>
      </c>
    </row>
    <row r="81" spans="2:13">
      <c r="B81" s="45">
        <v>5.2082191780821914</v>
      </c>
      <c r="C81" s="134">
        <v>1.6192557421052575E-2</v>
      </c>
      <c r="D81" s="144">
        <v>2</v>
      </c>
      <c r="E81" s="144">
        <f t="shared" si="9"/>
        <v>0</v>
      </c>
      <c r="F81" s="144">
        <f t="shared" si="10"/>
        <v>0</v>
      </c>
      <c r="G81" s="110">
        <f t="shared" si="11"/>
        <v>1.6860490267738726E-2</v>
      </c>
      <c r="H81" s="108">
        <f t="shared" si="12"/>
        <v>1.6860490267738726E-2</v>
      </c>
      <c r="I81" s="136">
        <f t="shared" si="8"/>
        <v>4.4613428768226569E-7</v>
      </c>
      <c r="J81" s="136" t="str">
        <f t="shared" si="13"/>
        <v>blue</v>
      </c>
      <c r="K81" s="108" t="e">
        <f t="shared" si="14"/>
        <v>#N/A</v>
      </c>
      <c r="L81" s="108">
        <f t="shared" si="15"/>
        <v>1.6192557421052575E-2</v>
      </c>
      <c r="M81" s="108" t="e">
        <f t="shared" si="16"/>
        <v>#N/A</v>
      </c>
    </row>
    <row r="82" spans="2:13">
      <c r="B82" s="113">
        <v>5.2438356164383562</v>
      </c>
      <c r="C82" s="134">
        <v>1.3344839790226121E-2</v>
      </c>
      <c r="D82" s="144">
        <v>3</v>
      </c>
      <c r="E82" s="144">
        <f t="shared" si="9"/>
        <v>0</v>
      </c>
      <c r="F82" s="144">
        <f t="shared" si="10"/>
        <v>1</v>
      </c>
      <c r="G82" s="110">
        <f t="shared" si="11"/>
        <v>1.6911261997355952E-2</v>
      </c>
      <c r="H82" s="108">
        <f t="shared" si="12"/>
        <v>1.397548360125165E-2</v>
      </c>
      <c r="I82" s="136">
        <f t="shared" si="8"/>
        <v>3.9771161638480206E-7</v>
      </c>
      <c r="J82" s="136" t="str">
        <f t="shared" si="13"/>
        <v>yellow</v>
      </c>
      <c r="K82" s="108">
        <f t="shared" si="14"/>
        <v>1.3344839790226121E-2</v>
      </c>
      <c r="L82" s="108" t="e">
        <f t="shared" si="15"/>
        <v>#N/A</v>
      </c>
      <c r="M82" s="108" t="e">
        <f t="shared" si="16"/>
        <v>#N/A</v>
      </c>
    </row>
    <row r="83" spans="2:13">
      <c r="B83" s="49">
        <v>5.2438356164383562</v>
      </c>
      <c r="C83" s="134">
        <v>1.2959916982609015E-2</v>
      </c>
      <c r="D83" s="144">
        <v>3</v>
      </c>
      <c r="E83" s="144">
        <f t="shared" si="9"/>
        <v>0</v>
      </c>
      <c r="F83" s="144">
        <f t="shared" si="10"/>
        <v>1</v>
      </c>
      <c r="G83" s="110">
        <f t="shared" si="11"/>
        <v>1.6911261997355952E-2</v>
      </c>
      <c r="H83" s="108">
        <f t="shared" si="12"/>
        <v>1.397548360125165E-2</v>
      </c>
      <c r="I83" s="136">
        <f t="shared" si="8"/>
        <v>1.031375556901234E-6</v>
      </c>
      <c r="J83" s="136" t="str">
        <f t="shared" si="13"/>
        <v>yellow</v>
      </c>
      <c r="K83" s="108">
        <f t="shared" si="14"/>
        <v>1.2959916982609015E-2</v>
      </c>
      <c r="L83" s="108" t="e">
        <f t="shared" si="15"/>
        <v>#N/A</v>
      </c>
      <c r="M83" s="108" t="e">
        <f t="shared" si="16"/>
        <v>#N/A</v>
      </c>
    </row>
    <row r="84" spans="2:13">
      <c r="B84" s="113">
        <v>5.2876712328767104</v>
      </c>
      <c r="C84" s="134">
        <v>1.6371260030555584E-2</v>
      </c>
      <c r="D84" s="144">
        <v>2</v>
      </c>
      <c r="E84" s="144">
        <f t="shared" si="9"/>
        <v>0</v>
      </c>
      <c r="F84" s="144">
        <f t="shared" si="10"/>
        <v>0</v>
      </c>
      <c r="G84" s="110">
        <f t="shared" si="11"/>
        <v>1.69736766220701E-2</v>
      </c>
      <c r="H84" s="108">
        <f t="shared" si="12"/>
        <v>1.69736766220701E-2</v>
      </c>
      <c r="I84" s="136">
        <f t="shared" si="8"/>
        <v>3.6290574973196712E-7</v>
      </c>
      <c r="J84" s="136" t="str">
        <f t="shared" si="13"/>
        <v>blue</v>
      </c>
      <c r="K84" s="108" t="e">
        <f t="shared" si="14"/>
        <v>#N/A</v>
      </c>
      <c r="L84" s="108">
        <f t="shared" si="15"/>
        <v>1.6371260030555584E-2</v>
      </c>
      <c r="M84" s="108" t="e">
        <f t="shared" si="16"/>
        <v>#N/A</v>
      </c>
    </row>
    <row r="85" spans="2:13">
      <c r="B85" s="113">
        <v>5.3232876712328769</v>
      </c>
      <c r="C85" s="134">
        <v>1.3106358833690546E-2</v>
      </c>
      <c r="D85" s="144">
        <v>3</v>
      </c>
      <c r="E85" s="144">
        <f t="shared" si="9"/>
        <v>0</v>
      </c>
      <c r="F85" s="144">
        <f t="shared" si="10"/>
        <v>1</v>
      </c>
      <c r="G85" s="110">
        <f t="shared" si="11"/>
        <v>1.7024328131553437E-2</v>
      </c>
      <c r="H85" s="108">
        <f t="shared" si="12"/>
        <v>1.4088549735449134E-2</v>
      </c>
      <c r="I85" s="136">
        <f t="shared" si="8"/>
        <v>9.6469896749734981E-7</v>
      </c>
      <c r="J85" s="136" t="str">
        <f t="shared" si="13"/>
        <v>yellow</v>
      </c>
      <c r="K85" s="108">
        <f t="shared" si="14"/>
        <v>1.3106358833690546E-2</v>
      </c>
      <c r="L85" s="108" t="e">
        <f t="shared" si="15"/>
        <v>#N/A</v>
      </c>
      <c r="M85" s="108" t="e">
        <f t="shared" si="16"/>
        <v>#N/A</v>
      </c>
    </row>
    <row r="86" spans="2:13">
      <c r="B86" s="113">
        <v>5.5972602739726032</v>
      </c>
      <c r="C86" s="134">
        <v>1.6616059670071407E-2</v>
      </c>
      <c r="D86" s="144">
        <v>2</v>
      </c>
      <c r="E86" s="144">
        <f t="shared" si="9"/>
        <v>0</v>
      </c>
      <c r="F86" s="144">
        <f t="shared" si="10"/>
        <v>0</v>
      </c>
      <c r="G86" s="110">
        <f t="shared" si="11"/>
        <v>1.7412107894252557E-2</v>
      </c>
      <c r="H86" s="108">
        <f t="shared" si="12"/>
        <v>1.7412107894252557E-2</v>
      </c>
      <c r="I86" s="136">
        <f t="shared" si="8"/>
        <v>6.3369277522196235E-7</v>
      </c>
      <c r="J86" s="136" t="str">
        <f t="shared" si="13"/>
        <v>blue</v>
      </c>
      <c r="K86" s="108" t="e">
        <f t="shared" si="14"/>
        <v>#N/A</v>
      </c>
      <c r="L86" s="108">
        <f t="shared" si="15"/>
        <v>1.6616059670071407E-2</v>
      </c>
      <c r="M86" s="108" t="e">
        <f t="shared" si="16"/>
        <v>#N/A</v>
      </c>
    </row>
    <row r="87" spans="2:13">
      <c r="B87" s="39">
        <v>5.5972602739726032</v>
      </c>
      <c r="C87" s="134">
        <v>1.6256577642729305E-2</v>
      </c>
      <c r="D87" s="144">
        <v>2</v>
      </c>
      <c r="E87" s="144">
        <f t="shared" si="9"/>
        <v>0</v>
      </c>
      <c r="F87" s="144">
        <f t="shared" si="10"/>
        <v>0</v>
      </c>
      <c r="G87" s="110">
        <f t="shared" si="11"/>
        <v>1.7412107894252557E-2</v>
      </c>
      <c r="H87" s="108">
        <f t="shared" si="12"/>
        <v>1.7412107894252557E-2</v>
      </c>
      <c r="I87" s="136">
        <f t="shared" si="8"/>
        <v>1.3352501621853899E-6</v>
      </c>
      <c r="J87" s="136" t="str">
        <f t="shared" si="13"/>
        <v>blue</v>
      </c>
      <c r="K87" s="108" t="e">
        <f t="shared" si="14"/>
        <v>#N/A</v>
      </c>
      <c r="L87" s="108">
        <f t="shared" si="15"/>
        <v>1.6256577642729305E-2</v>
      </c>
      <c r="M87" s="108" t="e">
        <f t="shared" si="16"/>
        <v>#N/A</v>
      </c>
    </row>
    <row r="88" spans="2:13">
      <c r="B88" s="113">
        <v>5.6410958904109592</v>
      </c>
      <c r="C88" s="134">
        <v>1.6746692048976167E-2</v>
      </c>
      <c r="D88" s="144">
        <v>3</v>
      </c>
      <c r="E88" s="144">
        <f t="shared" si="9"/>
        <v>0</v>
      </c>
      <c r="F88" s="144">
        <f t="shared" si="10"/>
        <v>1</v>
      </c>
      <c r="G88" s="110">
        <f t="shared" si="11"/>
        <v>1.7473844740375336E-2</v>
      </c>
      <c r="H88" s="108">
        <f t="shared" si="12"/>
        <v>1.4538066344271034E-2</v>
      </c>
      <c r="I88" s="136">
        <f t="shared" si="8"/>
        <v>4.8780275034842471E-6</v>
      </c>
      <c r="J88" s="136" t="str">
        <f t="shared" si="13"/>
        <v>yellow</v>
      </c>
      <c r="K88" s="108">
        <f t="shared" si="14"/>
        <v>1.6746692048976167E-2</v>
      </c>
      <c r="L88" s="108" t="e">
        <f t="shared" si="15"/>
        <v>#N/A</v>
      </c>
      <c r="M88" s="108" t="e">
        <f t="shared" si="16"/>
        <v>#N/A</v>
      </c>
    </row>
    <row r="89" spans="2:13">
      <c r="B89" s="46">
        <v>5.64109589041096</v>
      </c>
      <c r="C89" s="134">
        <v>1.5189439039037547E-2</v>
      </c>
      <c r="D89" s="144">
        <v>3</v>
      </c>
      <c r="E89" s="144">
        <f t="shared" si="9"/>
        <v>0</v>
      </c>
      <c r="F89" s="144">
        <f t="shared" si="10"/>
        <v>1</v>
      </c>
      <c r="G89" s="110">
        <f t="shared" si="11"/>
        <v>1.7473844740377244E-2</v>
      </c>
      <c r="H89" s="108">
        <f t="shared" si="12"/>
        <v>1.4538066344272942E-2</v>
      </c>
      <c r="I89" s="136">
        <f t="shared" si="8"/>
        <v>4.2428638748490229E-7</v>
      </c>
      <c r="J89" s="136" t="str">
        <f t="shared" si="13"/>
        <v>yellow</v>
      </c>
      <c r="K89" s="108">
        <f t="shared" si="14"/>
        <v>1.5189439039037547E-2</v>
      </c>
      <c r="L89" s="108" t="e">
        <f t="shared" si="15"/>
        <v>#N/A</v>
      </c>
      <c r="M89" s="108" t="e">
        <f t="shared" si="16"/>
        <v>#N/A</v>
      </c>
    </row>
    <row r="90" spans="2:13">
      <c r="B90" s="113">
        <v>5.6767123287671231</v>
      </c>
      <c r="C90" s="134">
        <v>1.6639903410952409E-2</v>
      </c>
      <c r="D90" s="144">
        <v>2</v>
      </c>
      <c r="E90" s="144">
        <f t="shared" si="9"/>
        <v>0</v>
      </c>
      <c r="F90" s="144">
        <f t="shared" si="10"/>
        <v>0</v>
      </c>
      <c r="G90" s="110">
        <f t="shared" si="11"/>
        <v>1.7523942766177563E-2</v>
      </c>
      <c r="H90" s="108">
        <f t="shared" si="12"/>
        <v>1.7523942766177563E-2</v>
      </c>
      <c r="I90" s="136">
        <f t="shared" si="8"/>
        <v>7.815255815869069E-7</v>
      </c>
      <c r="J90" s="136" t="str">
        <f t="shared" si="13"/>
        <v>blue</v>
      </c>
      <c r="K90" s="108" t="e">
        <f t="shared" si="14"/>
        <v>#N/A</v>
      </c>
      <c r="L90" s="108">
        <f t="shared" si="15"/>
        <v>1.6639903410952409E-2</v>
      </c>
      <c r="M90" s="108" t="e">
        <f t="shared" si="16"/>
        <v>#N/A</v>
      </c>
    </row>
    <row r="91" spans="2:13">
      <c r="B91" s="113">
        <v>5.7123287671232879</v>
      </c>
      <c r="C91" s="134">
        <v>1.8693780133197658E-2</v>
      </c>
      <c r="D91" s="144">
        <v>1</v>
      </c>
      <c r="E91" s="144">
        <f t="shared" si="9"/>
        <v>1</v>
      </c>
      <c r="F91" s="144">
        <f t="shared" si="10"/>
        <v>0</v>
      </c>
      <c r="G91" s="110">
        <f t="shared" si="11"/>
        <v>1.7573984062560551E-2</v>
      </c>
      <c r="H91" s="108">
        <f t="shared" si="12"/>
        <v>1.9026025961780383E-2</v>
      </c>
      <c r="I91" s="136">
        <f t="shared" si="8"/>
        <v>1.1038729061062155E-7</v>
      </c>
      <c r="J91" s="136" t="str">
        <f t="shared" si="13"/>
        <v>white</v>
      </c>
      <c r="K91" s="108" t="e">
        <f t="shared" si="14"/>
        <v>#N/A</v>
      </c>
      <c r="L91" s="108" t="e">
        <f t="shared" si="15"/>
        <v>#N/A</v>
      </c>
      <c r="M91" s="108">
        <f t="shared" si="16"/>
        <v>1.8693780133197658E-2</v>
      </c>
    </row>
    <row r="92" spans="2:13">
      <c r="B92" s="48">
        <v>5.7123287671232879</v>
      </c>
      <c r="C92" s="134">
        <v>1.9416805967858372E-2</v>
      </c>
      <c r="D92" s="144">
        <v>1</v>
      </c>
      <c r="E92" s="144">
        <f t="shared" si="9"/>
        <v>1</v>
      </c>
      <c r="F92" s="144">
        <f t="shared" si="10"/>
        <v>0</v>
      </c>
      <c r="G92" s="110">
        <f t="shared" si="11"/>
        <v>1.7573984062560551E-2</v>
      </c>
      <c r="H92" s="108">
        <f t="shared" si="12"/>
        <v>1.9026025961780383E-2</v>
      </c>
      <c r="I92" s="136">
        <f t="shared" si="8"/>
        <v>1.5270901315031321E-7</v>
      </c>
      <c r="J92" s="136" t="str">
        <f t="shared" si="13"/>
        <v>white</v>
      </c>
      <c r="K92" s="108" t="e">
        <f t="shared" si="14"/>
        <v>#N/A</v>
      </c>
      <c r="L92" s="108" t="e">
        <f t="shared" si="15"/>
        <v>#N/A</v>
      </c>
      <c r="M92" s="108">
        <f t="shared" si="16"/>
        <v>1.9416805967858372E-2</v>
      </c>
    </row>
    <row r="93" spans="2:13">
      <c r="B93" s="113">
        <v>5.720547945205479</v>
      </c>
      <c r="C93" s="134">
        <v>1.3978378138849203E-2</v>
      </c>
      <c r="D93" s="144">
        <v>3</v>
      </c>
      <c r="E93" s="144">
        <f t="shared" si="9"/>
        <v>0</v>
      </c>
      <c r="F93" s="144">
        <f t="shared" si="10"/>
        <v>1</v>
      </c>
      <c r="G93" s="110">
        <f t="shared" si="11"/>
        <v>1.7585523990051311E-2</v>
      </c>
      <c r="H93" s="108">
        <f t="shared" si="12"/>
        <v>1.4649745593947008E-2</v>
      </c>
      <c r="I93" s="136">
        <f t="shared" si="8"/>
        <v>4.5073425976450426E-7</v>
      </c>
      <c r="J93" s="136" t="str">
        <f t="shared" si="13"/>
        <v>yellow</v>
      </c>
      <c r="K93" s="108">
        <f t="shared" si="14"/>
        <v>1.3978378138849203E-2</v>
      </c>
      <c r="L93" s="108" t="e">
        <f t="shared" si="15"/>
        <v>#N/A</v>
      </c>
      <c r="M93" s="108" t="e">
        <f t="shared" si="16"/>
        <v>#N/A</v>
      </c>
    </row>
    <row r="94" spans="2:13">
      <c r="B94" s="113">
        <v>5.7917808219178086</v>
      </c>
      <c r="C94" s="134">
        <v>1.6478816511785722E-2</v>
      </c>
      <c r="D94" s="144">
        <v>1</v>
      </c>
      <c r="E94" s="144">
        <f t="shared" si="9"/>
        <v>1</v>
      </c>
      <c r="F94" s="144">
        <f t="shared" si="10"/>
        <v>0</v>
      </c>
      <c r="G94" s="110">
        <f t="shared" si="11"/>
        <v>1.7685409910570243E-2</v>
      </c>
      <c r="H94" s="108">
        <f t="shared" si="12"/>
        <v>1.9137451809790075E-2</v>
      </c>
      <c r="I94" s="136">
        <f t="shared" si="8"/>
        <v>7.0683416477946962E-6</v>
      </c>
      <c r="J94" s="136" t="str">
        <f t="shared" si="13"/>
        <v>white</v>
      </c>
      <c r="K94" s="108" t="e">
        <f t="shared" si="14"/>
        <v>#N/A</v>
      </c>
      <c r="L94" s="108" t="e">
        <f t="shared" si="15"/>
        <v>#N/A</v>
      </c>
      <c r="M94" s="108">
        <f t="shared" si="16"/>
        <v>1.6478816511785722E-2</v>
      </c>
    </row>
    <row r="95" spans="2:13">
      <c r="B95" s="113">
        <v>5.9917808219178079</v>
      </c>
      <c r="C95" s="134">
        <v>1.7496662415928534E-2</v>
      </c>
      <c r="D95" s="144">
        <v>3</v>
      </c>
      <c r="E95" s="144">
        <f t="shared" ref="E95:E116" si="17">IF(D95=1,1,0)</f>
        <v>0</v>
      </c>
      <c r="F95" s="144">
        <f t="shared" ref="F95:F116" si="18">IF(D95=3,1,0)</f>
        <v>1</v>
      </c>
      <c r="G95" s="110">
        <f t="shared" ref="G95:G116" si="19">(Beta1)+
(Beta2*((1-EXP(-B95/Lambda1))/(B95/Lambda1)))+
(Beta3*((((1-EXP(-B95/Lambda1))/(B95/Lambda1)))-
(EXP(-B95/Lambda1))))+
(Beta4*((((1-EXP(-B95/Lambda2))/(B95/Lambda2)))-
(EXP(-B95/Lambda2))))</f>
        <v>1.7964643577632382E-2</v>
      </c>
      <c r="H95" s="108">
        <f t="shared" ref="H95:H116" si="20">(Beta1)+
(Beta2*((1-EXP(-B95/Lambda1))/(B95/Lambda1)))+
(Beta3*((((1-EXP(-B95/Lambda1))/(B95/Lambda1)))-
(EXP(-B95/Lambda1))))+
(Beta4*((((1-EXP(-B95/Lambda2))/(B95/Lambda2)))-
(EXP(-B95/Lambda2))))+(E95*Beta5)+(F95*Beta6)</f>
        <v>1.502886518152808E-2</v>
      </c>
      <c r="I95" s="136">
        <f t="shared" si="8"/>
        <v>6.0900231901145322E-6</v>
      </c>
      <c r="J95" s="136" t="str">
        <f t="shared" ref="J95:J116" si="21">IF(D95=3,"yellow",IF(D95=2,"blue",IF(D95=1,"white")))</f>
        <v>yellow</v>
      </c>
      <c r="K95" s="108">
        <f t="shared" ref="K95:K116" si="22">IF($J95="yellow", $C95,NA())</f>
        <v>1.7496662415928534E-2</v>
      </c>
      <c r="L95" s="108" t="e">
        <f t="shared" ref="L95:L116" si="23">IF($J95="blue", $C95,NA())</f>
        <v>#N/A</v>
      </c>
      <c r="M95" s="108" t="e">
        <f t="shared" ref="M95:M116" si="24">IF($J95="white", $C95,NA())</f>
        <v>#N/A</v>
      </c>
    </row>
    <row r="96" spans="2:13">
      <c r="B96" s="47">
        <v>5.9917808219178079</v>
      </c>
      <c r="C96" s="134">
        <v>1.669768777792487E-2</v>
      </c>
      <c r="D96" s="144">
        <v>3</v>
      </c>
      <c r="E96" s="144">
        <f t="shared" si="17"/>
        <v>0</v>
      </c>
      <c r="F96" s="144">
        <f t="shared" si="18"/>
        <v>1</v>
      </c>
      <c r="G96" s="110">
        <f t="shared" si="19"/>
        <v>1.7964643577632382E-2</v>
      </c>
      <c r="H96" s="108">
        <f t="shared" si="20"/>
        <v>1.502886518152808E-2</v>
      </c>
      <c r="I96" s="136">
        <f t="shared" si="8"/>
        <v>2.7849688582445235E-6</v>
      </c>
      <c r="J96" s="136" t="str">
        <f t="shared" si="21"/>
        <v>yellow</v>
      </c>
      <c r="K96" s="108">
        <f t="shared" si="22"/>
        <v>1.669768777792487E-2</v>
      </c>
      <c r="L96" s="108" t="e">
        <f t="shared" si="23"/>
        <v>#N/A</v>
      </c>
      <c r="M96" s="108" t="e">
        <f t="shared" si="24"/>
        <v>#N/A</v>
      </c>
    </row>
    <row r="97" spans="2:13">
      <c r="B97" s="113">
        <v>6.0684931506849313</v>
      </c>
      <c r="C97" s="134">
        <v>1.5291692750738091E-2</v>
      </c>
      <c r="D97" s="144">
        <v>3</v>
      </c>
      <c r="E97" s="144">
        <f t="shared" si="17"/>
        <v>0</v>
      </c>
      <c r="F97" s="144">
        <f t="shared" si="18"/>
        <v>1</v>
      </c>
      <c r="G97" s="110">
        <f t="shared" si="19"/>
        <v>1.8071272653864306E-2</v>
      </c>
      <c r="H97" s="108">
        <f t="shared" si="20"/>
        <v>1.5135494257760004E-2</v>
      </c>
      <c r="I97" s="136">
        <f t="shared" si="8"/>
        <v>2.439796920862547E-8</v>
      </c>
      <c r="J97" s="136" t="str">
        <f t="shared" si="21"/>
        <v>yellow</v>
      </c>
      <c r="K97" s="108">
        <f t="shared" si="22"/>
        <v>1.5291692750738091E-2</v>
      </c>
      <c r="L97" s="108" t="e">
        <f t="shared" si="23"/>
        <v>#N/A</v>
      </c>
      <c r="M97" s="108" t="e">
        <f t="shared" si="24"/>
        <v>#N/A</v>
      </c>
    </row>
    <row r="98" spans="2:13">
      <c r="B98" s="54">
        <v>6.0684931506849313</v>
      </c>
      <c r="C98" s="134">
        <v>1.5338067479030042E-2</v>
      </c>
      <c r="D98" s="144">
        <v>3</v>
      </c>
      <c r="E98" s="144">
        <f t="shared" si="17"/>
        <v>0</v>
      </c>
      <c r="F98" s="144">
        <f t="shared" si="18"/>
        <v>1</v>
      </c>
      <c r="G98" s="110">
        <f t="shared" si="19"/>
        <v>1.8071272653864306E-2</v>
      </c>
      <c r="H98" s="108">
        <f t="shared" si="20"/>
        <v>1.5135494257760004E-2</v>
      </c>
      <c r="I98" s="136">
        <f t="shared" ref="I98:I116" si="25">IF(C98&gt;0,POWER(C98-H98,2),"")</f>
        <v>4.1035909975719796E-8</v>
      </c>
      <c r="J98" s="136" t="str">
        <f t="shared" si="21"/>
        <v>yellow</v>
      </c>
      <c r="K98" s="108">
        <f t="shared" si="22"/>
        <v>1.5338067479030042E-2</v>
      </c>
      <c r="L98" s="108" t="e">
        <f t="shared" si="23"/>
        <v>#N/A</v>
      </c>
      <c r="M98" s="108" t="e">
        <f t="shared" si="24"/>
        <v>#N/A</v>
      </c>
    </row>
    <row r="99" spans="2:13">
      <c r="B99" s="113">
        <v>6.0712328767123287</v>
      </c>
      <c r="C99" s="134">
        <v>1.5952963718968184E-2</v>
      </c>
      <c r="D99" s="144">
        <v>3</v>
      </c>
      <c r="E99" s="144">
        <f t="shared" si="17"/>
        <v>0</v>
      </c>
      <c r="F99" s="144">
        <f t="shared" si="18"/>
        <v>1</v>
      </c>
      <c r="G99" s="110">
        <f t="shared" si="19"/>
        <v>1.8075075991596339E-2</v>
      </c>
      <c r="H99" s="108">
        <f t="shared" si="20"/>
        <v>1.5139297595492037E-2</v>
      </c>
      <c r="I99" s="136">
        <f t="shared" si="25"/>
        <v>6.6205256049270059E-7</v>
      </c>
      <c r="J99" s="136" t="str">
        <f t="shared" si="21"/>
        <v>yellow</v>
      </c>
      <c r="K99" s="108">
        <f t="shared" si="22"/>
        <v>1.5952963718968184E-2</v>
      </c>
      <c r="L99" s="108" t="e">
        <f t="shared" si="23"/>
        <v>#N/A</v>
      </c>
      <c r="M99" s="108" t="e">
        <f t="shared" si="24"/>
        <v>#N/A</v>
      </c>
    </row>
    <row r="100" spans="2:13">
      <c r="B100" s="113">
        <v>6.1479452054794521</v>
      </c>
      <c r="C100" s="134">
        <v>1.5555450301468259E-2</v>
      </c>
      <c r="D100" s="144">
        <v>3</v>
      </c>
      <c r="E100" s="144">
        <f t="shared" si="17"/>
        <v>0</v>
      </c>
      <c r="F100" s="144">
        <f t="shared" si="18"/>
        <v>1</v>
      </c>
      <c r="G100" s="110">
        <f t="shared" si="19"/>
        <v>1.8181434331128121E-2</v>
      </c>
      <c r="H100" s="108">
        <f t="shared" si="20"/>
        <v>1.5245655935023819E-2</v>
      </c>
      <c r="I100" s="136">
        <f t="shared" si="25"/>
        <v>9.5972549480711606E-8</v>
      </c>
      <c r="J100" s="136" t="str">
        <f t="shared" si="21"/>
        <v>yellow</v>
      </c>
      <c r="K100" s="108">
        <f t="shared" si="22"/>
        <v>1.5555450301468259E-2</v>
      </c>
      <c r="L100" s="108" t="e">
        <f t="shared" si="23"/>
        <v>#N/A</v>
      </c>
      <c r="M100" s="108" t="e">
        <f t="shared" si="24"/>
        <v>#N/A</v>
      </c>
    </row>
    <row r="101" spans="2:13">
      <c r="B101" s="113">
        <v>6.6958904109589037</v>
      </c>
      <c r="C101" s="134">
        <v>1.584E-2</v>
      </c>
      <c r="D101" s="144">
        <v>3</v>
      </c>
      <c r="E101" s="144">
        <f t="shared" si="17"/>
        <v>0</v>
      </c>
      <c r="F101" s="144">
        <f t="shared" si="18"/>
        <v>1</v>
      </c>
      <c r="G101" s="110">
        <f t="shared" si="19"/>
        <v>1.8933699453792526E-2</v>
      </c>
      <c r="H101" s="108">
        <f t="shared" si="20"/>
        <v>1.5997921057688224E-2</v>
      </c>
      <c r="I101" s="136">
        <f t="shared" si="25"/>
        <v>2.4939060461367403E-8</v>
      </c>
      <c r="J101" s="136" t="str">
        <f t="shared" si="21"/>
        <v>yellow</v>
      </c>
      <c r="K101" s="108">
        <f t="shared" si="22"/>
        <v>1.584E-2</v>
      </c>
      <c r="L101" s="108" t="e">
        <f t="shared" si="23"/>
        <v>#N/A</v>
      </c>
      <c r="M101" s="108" t="e">
        <f t="shared" si="24"/>
        <v>#N/A</v>
      </c>
    </row>
    <row r="102" spans="2:13">
      <c r="B102" s="50">
        <v>6.6958904109589037</v>
      </c>
      <c r="C102" s="134">
        <v>1.584E-2</v>
      </c>
      <c r="D102" s="144">
        <v>3</v>
      </c>
      <c r="E102" s="144">
        <f t="shared" si="17"/>
        <v>0</v>
      </c>
      <c r="F102" s="144">
        <f t="shared" si="18"/>
        <v>1</v>
      </c>
      <c r="G102" s="110">
        <f t="shared" si="19"/>
        <v>1.8933699453792526E-2</v>
      </c>
      <c r="H102" s="108">
        <f t="shared" si="20"/>
        <v>1.5997921057688224E-2</v>
      </c>
      <c r="I102" s="136">
        <f t="shared" si="25"/>
        <v>2.4939060461367403E-8</v>
      </c>
      <c r="J102" s="136" t="str">
        <f t="shared" si="21"/>
        <v>yellow</v>
      </c>
      <c r="K102" s="108">
        <f t="shared" si="22"/>
        <v>1.584E-2</v>
      </c>
      <c r="L102" s="108" t="e">
        <f t="shared" si="23"/>
        <v>#N/A</v>
      </c>
      <c r="M102" s="108" t="e">
        <f t="shared" si="24"/>
        <v>#N/A</v>
      </c>
    </row>
    <row r="103" spans="2:13">
      <c r="B103" s="113">
        <v>6.7753424657534245</v>
      </c>
      <c r="C103" s="134">
        <v>1.6E-2</v>
      </c>
      <c r="D103" s="144">
        <v>3</v>
      </c>
      <c r="E103" s="144">
        <f t="shared" si="17"/>
        <v>0</v>
      </c>
      <c r="F103" s="144">
        <f t="shared" si="18"/>
        <v>1</v>
      </c>
      <c r="G103" s="110">
        <f t="shared" si="19"/>
        <v>1.9041725923269928E-2</v>
      </c>
      <c r="H103" s="108">
        <f t="shared" si="20"/>
        <v>1.6105947527165626E-2</v>
      </c>
      <c r="I103" s="136">
        <f t="shared" si="25"/>
        <v>1.1224878512511E-8</v>
      </c>
      <c r="J103" s="136" t="str">
        <f t="shared" si="21"/>
        <v>yellow</v>
      </c>
      <c r="K103" s="108">
        <f t="shared" si="22"/>
        <v>1.6E-2</v>
      </c>
      <c r="L103" s="108" t="e">
        <f t="shared" si="23"/>
        <v>#N/A</v>
      </c>
      <c r="M103" s="108" t="e">
        <f t="shared" si="24"/>
        <v>#N/A</v>
      </c>
    </row>
    <row r="104" spans="2:13">
      <c r="B104" s="113">
        <v>7.0164383561643833</v>
      </c>
      <c r="C104" s="134">
        <v>1.9956696287857151E-2</v>
      </c>
      <c r="D104" s="144">
        <v>2</v>
      </c>
      <c r="E104" s="144">
        <f t="shared" si="17"/>
        <v>0</v>
      </c>
      <c r="F104" s="144">
        <f t="shared" si="18"/>
        <v>0</v>
      </c>
      <c r="G104" s="110">
        <f t="shared" si="19"/>
        <v>1.9367971108219403E-2</v>
      </c>
      <c r="H104" s="108">
        <f t="shared" si="20"/>
        <v>1.9367971108219403E-2</v>
      </c>
      <c r="I104" s="136">
        <f t="shared" si="25"/>
        <v>3.4659733713949793E-7</v>
      </c>
      <c r="J104" s="136" t="str">
        <f t="shared" si="21"/>
        <v>blue</v>
      </c>
      <c r="K104" s="108" t="e">
        <f t="shared" si="22"/>
        <v>#N/A</v>
      </c>
      <c r="L104" s="108">
        <f t="shared" si="23"/>
        <v>1.9956696287857151E-2</v>
      </c>
      <c r="M104" s="108" t="e">
        <f t="shared" si="24"/>
        <v>#N/A</v>
      </c>
    </row>
    <row r="105" spans="2:13">
      <c r="B105" s="38">
        <v>7.0164383561643833</v>
      </c>
      <c r="C105" s="134">
        <v>2.1492548648045093E-2</v>
      </c>
      <c r="D105" s="144">
        <v>2</v>
      </c>
      <c r="E105" s="144">
        <f t="shared" si="17"/>
        <v>0</v>
      </c>
      <c r="F105" s="144">
        <f t="shared" si="18"/>
        <v>0</v>
      </c>
      <c r="G105" s="110">
        <f t="shared" si="19"/>
        <v>1.9367971108219403E-2</v>
      </c>
      <c r="H105" s="108">
        <f t="shared" si="20"/>
        <v>1.9367971108219403E-2</v>
      </c>
      <c r="I105" s="136">
        <f t="shared" si="25"/>
        <v>4.5138297227317822E-6</v>
      </c>
      <c r="J105" s="136" t="str">
        <f t="shared" si="21"/>
        <v>blue</v>
      </c>
      <c r="K105" s="108" t="e">
        <f t="shared" si="22"/>
        <v>#N/A</v>
      </c>
      <c r="L105" s="108">
        <f t="shared" si="23"/>
        <v>2.1492548648045093E-2</v>
      </c>
      <c r="M105" s="108" t="e">
        <f t="shared" si="24"/>
        <v>#N/A</v>
      </c>
    </row>
    <row r="106" spans="2:13">
      <c r="B106" s="113">
        <v>7.0191780821917806</v>
      </c>
      <c r="C106" s="134">
        <v>1.676739842221308E-2</v>
      </c>
      <c r="D106" s="144">
        <v>3</v>
      </c>
      <c r="E106" s="144">
        <f t="shared" si="17"/>
        <v>0</v>
      </c>
      <c r="F106" s="144">
        <f t="shared" si="18"/>
        <v>1</v>
      </c>
      <c r="G106" s="110">
        <f t="shared" si="19"/>
        <v>1.9371665216522071E-2</v>
      </c>
      <c r="H106" s="108">
        <f t="shared" si="20"/>
        <v>1.6435886820417769E-2</v>
      </c>
      <c r="I106" s="136">
        <f t="shared" si="25"/>
        <v>1.0989994212489292E-7</v>
      </c>
      <c r="J106" s="136" t="str">
        <f t="shared" si="21"/>
        <v>yellow</v>
      </c>
      <c r="K106" s="108">
        <f t="shared" si="22"/>
        <v>1.676739842221308E-2</v>
      </c>
      <c r="L106" s="108" t="e">
        <f t="shared" si="23"/>
        <v>#N/A</v>
      </c>
      <c r="M106" s="108" t="e">
        <f t="shared" si="24"/>
        <v>#N/A</v>
      </c>
    </row>
    <row r="107" spans="2:13">
      <c r="B107" s="65">
        <v>7.0191780821917806</v>
      </c>
      <c r="C107" s="134">
        <v>1.4791130634223038E-2</v>
      </c>
      <c r="D107" s="144">
        <v>3</v>
      </c>
      <c r="E107" s="144">
        <f t="shared" si="17"/>
        <v>0</v>
      </c>
      <c r="F107" s="144">
        <f t="shared" si="18"/>
        <v>1</v>
      </c>
      <c r="G107" s="110">
        <f t="shared" si="19"/>
        <v>1.9371665216522071E-2</v>
      </c>
      <c r="H107" s="108">
        <f t="shared" si="20"/>
        <v>1.6435886820417769E-2</v>
      </c>
      <c r="I107" s="136">
        <f t="shared" si="25"/>
        <v>2.705222912025835E-6</v>
      </c>
      <c r="J107" s="136" t="str">
        <f t="shared" si="21"/>
        <v>yellow</v>
      </c>
      <c r="K107" s="108">
        <f t="shared" si="22"/>
        <v>1.4791130634223038E-2</v>
      </c>
      <c r="L107" s="108" t="e">
        <f t="shared" si="23"/>
        <v>#N/A</v>
      </c>
      <c r="M107" s="108" t="e">
        <f t="shared" si="24"/>
        <v>#N/A</v>
      </c>
    </row>
    <row r="108" spans="2:13">
      <c r="B108" s="113">
        <v>7.021917808219178</v>
      </c>
      <c r="C108" s="134">
        <v>2.021820513030952E-2</v>
      </c>
      <c r="D108" s="144">
        <v>2</v>
      </c>
      <c r="E108" s="144">
        <f t="shared" si="17"/>
        <v>0</v>
      </c>
      <c r="F108" s="144">
        <f t="shared" si="18"/>
        <v>0</v>
      </c>
      <c r="G108" s="110">
        <f t="shared" si="19"/>
        <v>1.9375359033557638E-2</v>
      </c>
      <c r="H108" s="108">
        <f t="shared" si="20"/>
        <v>1.9375359033557638E-2</v>
      </c>
      <c r="I108" s="136">
        <f t="shared" si="25"/>
        <v>7.1038954280988291E-7</v>
      </c>
      <c r="J108" s="136" t="str">
        <f t="shared" si="21"/>
        <v>blue</v>
      </c>
      <c r="K108" s="108" t="e">
        <f t="shared" si="22"/>
        <v>#N/A</v>
      </c>
      <c r="L108" s="108">
        <f t="shared" si="23"/>
        <v>2.021820513030952E-2</v>
      </c>
      <c r="M108" s="108" t="e">
        <f t="shared" si="24"/>
        <v>#N/A</v>
      </c>
    </row>
    <row r="109" spans="2:13">
      <c r="B109" s="17">
        <v>7.021917808219178</v>
      </c>
      <c r="C109" s="134">
        <v>2.1133812215511232E-2</v>
      </c>
      <c r="D109" s="144">
        <v>2</v>
      </c>
      <c r="E109" s="144">
        <f t="shared" si="17"/>
        <v>0</v>
      </c>
      <c r="F109" s="144">
        <f t="shared" si="18"/>
        <v>0</v>
      </c>
      <c r="G109" s="110">
        <f t="shared" si="19"/>
        <v>1.9375359033557638E-2</v>
      </c>
      <c r="H109" s="108">
        <f t="shared" si="20"/>
        <v>1.9375359033557638E-2</v>
      </c>
      <c r="I109" s="136">
        <f t="shared" si="25"/>
        <v>3.092157593122722E-6</v>
      </c>
      <c r="J109" s="136" t="str">
        <f t="shared" si="21"/>
        <v>blue</v>
      </c>
      <c r="K109" s="108" t="e">
        <f t="shared" si="22"/>
        <v>#N/A</v>
      </c>
      <c r="L109" s="108">
        <f t="shared" si="23"/>
        <v>2.1133812215511232E-2</v>
      </c>
      <c r="M109" s="108" t="e">
        <f t="shared" si="24"/>
        <v>#N/A</v>
      </c>
    </row>
    <row r="110" spans="2:13">
      <c r="B110" s="113">
        <v>7.0273972602739727</v>
      </c>
      <c r="C110" s="134">
        <v>1.5706499444732961E-2</v>
      </c>
      <c r="D110" s="144">
        <v>3</v>
      </c>
      <c r="E110" s="144">
        <f t="shared" si="17"/>
        <v>0</v>
      </c>
      <c r="F110" s="144">
        <f t="shared" si="18"/>
        <v>1</v>
      </c>
      <c r="G110" s="110">
        <f t="shared" si="19"/>
        <v>1.9382745789267415E-2</v>
      </c>
      <c r="H110" s="108">
        <f t="shared" si="20"/>
        <v>1.6446967393163113E-2</v>
      </c>
      <c r="I110" s="136">
        <f t="shared" si="25"/>
        <v>5.4829278265235818E-7</v>
      </c>
      <c r="J110" s="136" t="str">
        <f t="shared" si="21"/>
        <v>yellow</v>
      </c>
      <c r="K110" s="108">
        <f t="shared" si="22"/>
        <v>1.5706499444732961E-2</v>
      </c>
      <c r="L110" s="108" t="e">
        <f t="shared" si="23"/>
        <v>#N/A</v>
      </c>
      <c r="M110" s="108" t="e">
        <f t="shared" si="24"/>
        <v>#N/A</v>
      </c>
    </row>
    <row r="111" spans="2:13">
      <c r="B111" s="51">
        <v>7.0273972602739727</v>
      </c>
      <c r="C111" s="134">
        <v>1.596436255676199E-2</v>
      </c>
      <c r="D111" s="144">
        <v>3</v>
      </c>
      <c r="E111" s="144">
        <f t="shared" si="17"/>
        <v>0</v>
      </c>
      <c r="F111" s="144">
        <f t="shared" si="18"/>
        <v>1</v>
      </c>
      <c r="G111" s="110">
        <f t="shared" si="19"/>
        <v>1.9382745789267415E-2</v>
      </c>
      <c r="H111" s="108">
        <f t="shared" si="20"/>
        <v>1.6446967393163113E-2</v>
      </c>
      <c r="I111" s="136">
        <f t="shared" si="25"/>
        <v>2.3290742811775473E-7</v>
      </c>
      <c r="J111" s="136" t="str">
        <f t="shared" si="21"/>
        <v>yellow</v>
      </c>
      <c r="K111" s="108">
        <f t="shared" si="22"/>
        <v>1.596436255676199E-2</v>
      </c>
      <c r="L111" s="108" t="e">
        <f t="shared" si="23"/>
        <v>#N/A</v>
      </c>
      <c r="M111" s="108" t="e">
        <f t="shared" si="24"/>
        <v>#N/A</v>
      </c>
    </row>
    <row r="112" spans="2:13">
      <c r="B112" s="113">
        <v>7.0958904109588996</v>
      </c>
      <c r="C112" s="134">
        <v>1.9868000479563497E-2</v>
      </c>
      <c r="D112" s="144">
        <v>2</v>
      </c>
      <c r="E112" s="144">
        <f t="shared" si="17"/>
        <v>0</v>
      </c>
      <c r="F112" s="144">
        <f t="shared" si="18"/>
        <v>0</v>
      </c>
      <c r="G112" s="110">
        <f t="shared" si="19"/>
        <v>1.9474982023612249E-2</v>
      </c>
      <c r="H112" s="108">
        <f t="shared" si="20"/>
        <v>1.9474982023612249E-2</v>
      </c>
      <c r="I112" s="136">
        <f t="shared" si="25"/>
        <v>1.5446350671830261E-7</v>
      </c>
      <c r="J112" s="136" t="str">
        <f t="shared" si="21"/>
        <v>blue</v>
      </c>
      <c r="K112" s="108" t="e">
        <f t="shared" si="22"/>
        <v>#N/A</v>
      </c>
      <c r="L112" s="108">
        <f t="shared" si="23"/>
        <v>1.9868000479563497E-2</v>
      </c>
      <c r="M112" s="108" t="e">
        <f t="shared" si="24"/>
        <v>#N/A</v>
      </c>
    </row>
    <row r="113" spans="2:13">
      <c r="B113" s="113">
        <v>7.1013698630136988</v>
      </c>
      <c r="C113" s="134">
        <v>1.9194951004404805E-2</v>
      </c>
      <c r="D113" s="144">
        <v>2</v>
      </c>
      <c r="E113" s="144">
        <f t="shared" si="17"/>
        <v>0</v>
      </c>
      <c r="F113" s="144">
        <f t="shared" si="18"/>
        <v>0</v>
      </c>
      <c r="G113" s="110">
        <f t="shared" si="19"/>
        <v>1.948235310504742E-2</v>
      </c>
      <c r="H113" s="108">
        <f t="shared" si="20"/>
        <v>1.948235310504742E-2</v>
      </c>
      <c r="I113" s="136">
        <f t="shared" si="25"/>
        <v>8.2599967453787722E-8</v>
      </c>
      <c r="J113" s="136" t="str">
        <f t="shared" si="21"/>
        <v>blue</v>
      </c>
      <c r="K113" s="108" t="e">
        <f t="shared" si="22"/>
        <v>#N/A</v>
      </c>
      <c r="L113" s="108">
        <f t="shared" si="23"/>
        <v>1.9194951004404805E-2</v>
      </c>
      <c r="M113" s="108" t="e">
        <f t="shared" si="24"/>
        <v>#N/A</v>
      </c>
    </row>
    <row r="114" spans="2:13">
      <c r="B114" s="113">
        <v>9.3068493150684937</v>
      </c>
      <c r="C114" s="134">
        <v>2.0149189286955416E-2</v>
      </c>
      <c r="D114" s="144">
        <v>3</v>
      </c>
      <c r="E114" s="144">
        <f t="shared" si="17"/>
        <v>0</v>
      </c>
      <c r="F114" s="144">
        <f t="shared" si="18"/>
        <v>1</v>
      </c>
      <c r="G114" s="110">
        <f t="shared" si="19"/>
        <v>2.236924576382299E-2</v>
      </c>
      <c r="H114" s="108">
        <f t="shared" si="20"/>
        <v>1.9433467367718688E-2</v>
      </c>
      <c r="I114" s="136">
        <f t="shared" si="25"/>
        <v>5.1225786567590455E-7</v>
      </c>
      <c r="J114" s="136" t="str">
        <f t="shared" si="21"/>
        <v>yellow</v>
      </c>
      <c r="K114" s="108">
        <f t="shared" si="22"/>
        <v>2.0149189286955416E-2</v>
      </c>
      <c r="L114" s="108" t="e">
        <f t="shared" si="23"/>
        <v>#N/A</v>
      </c>
      <c r="M114" s="108" t="e">
        <f t="shared" si="24"/>
        <v>#N/A</v>
      </c>
    </row>
    <row r="115" spans="2:13">
      <c r="B115" s="55">
        <v>9.3068493150684937</v>
      </c>
      <c r="C115" s="134">
        <v>1.8956769773366303E-2</v>
      </c>
      <c r="D115" s="144">
        <v>3</v>
      </c>
      <c r="E115" s="144">
        <f t="shared" si="17"/>
        <v>0</v>
      </c>
      <c r="F115" s="144">
        <f t="shared" si="18"/>
        <v>1</v>
      </c>
      <c r="G115" s="110">
        <f t="shared" si="19"/>
        <v>2.236924576382299E-2</v>
      </c>
      <c r="H115" s="108">
        <f t="shared" si="20"/>
        <v>1.9433467367718688E-2</v>
      </c>
      <c r="I115" s="136">
        <f t="shared" si="25"/>
        <v>2.272405964613509E-7</v>
      </c>
      <c r="J115" s="136" t="str">
        <f t="shared" si="21"/>
        <v>yellow</v>
      </c>
      <c r="K115" s="108">
        <f t="shared" si="22"/>
        <v>1.8956769773366303E-2</v>
      </c>
      <c r="L115" s="108" t="e">
        <f t="shared" si="23"/>
        <v>#N/A</v>
      </c>
      <c r="M115" s="108" t="e">
        <f t="shared" si="24"/>
        <v>#N/A</v>
      </c>
    </row>
    <row r="116" spans="2:13">
      <c r="B116" s="77">
        <v>9.3863013698630144</v>
      </c>
      <c r="C116" s="76">
        <v>1.7819489894175158E-2</v>
      </c>
      <c r="D116" s="152">
        <v>3</v>
      </c>
      <c r="E116" s="152">
        <f t="shared" si="17"/>
        <v>0</v>
      </c>
      <c r="F116" s="152">
        <f t="shared" si="18"/>
        <v>1</v>
      </c>
      <c r="G116" s="118">
        <f t="shared" si="19"/>
        <v>2.2470768366437636E-2</v>
      </c>
      <c r="H116" s="130">
        <f t="shared" si="20"/>
        <v>1.9534989970333334E-2</v>
      </c>
      <c r="I116" s="151">
        <f t="shared" si="25"/>
        <v>2.9429405112987052E-6</v>
      </c>
      <c r="J116" s="151" t="str">
        <f t="shared" si="21"/>
        <v>yellow</v>
      </c>
      <c r="K116" s="130">
        <f t="shared" si="22"/>
        <v>1.7819489894175158E-2</v>
      </c>
      <c r="L116" s="130" t="e">
        <f t="shared" si="23"/>
        <v>#N/A</v>
      </c>
      <c r="M116" s="130" t="e">
        <f t="shared" si="24"/>
        <v>#N/A</v>
      </c>
    </row>
    <row r="117" spans="2:13">
      <c r="H117" s="193" t="s">
        <v>72</v>
      </c>
      <c r="I117" s="190">
        <f>SUM(I31:I116)</f>
        <v>9.0210732927760033E-5</v>
      </c>
    </row>
  </sheetData>
  <sortState ref="B2:M88">
    <sortCondition ref="B87"/>
  </sortState>
  <mergeCells count="1">
    <mergeCell ref="O30:P3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P105"/>
  <sheetViews>
    <sheetView showGridLines="0" workbookViewId="0"/>
  </sheetViews>
  <sheetFormatPr defaultRowHeight="15"/>
  <cols>
    <col min="1" max="1" width="2.42578125" style="1" customWidth="1"/>
    <col min="2" max="2" width="14.85546875" style="1" bestFit="1" customWidth="1"/>
    <col min="3" max="7" width="9.140625" style="1"/>
    <col min="8" max="8" width="11.42578125" style="1" bestFit="1" customWidth="1"/>
    <col min="9" max="9" width="12" style="1" bestFit="1" customWidth="1"/>
    <col min="10" max="10" width="9.140625" style="1"/>
    <col min="11" max="12" width="9.140625" style="20"/>
    <col min="13" max="13" width="10.7109375" style="20" bestFit="1" customWidth="1"/>
    <col min="14" max="16" width="9.140625" style="1"/>
  </cols>
  <sheetData>
    <row r="1" spans="1:13" s="5" customFormat="1" ht="23.25">
      <c r="A1" s="7" t="s">
        <v>25</v>
      </c>
      <c r="K1" s="165"/>
      <c r="L1" s="165"/>
      <c r="M1" s="165"/>
    </row>
    <row r="2" spans="1:13" s="5" customFormat="1">
      <c r="K2" s="165"/>
      <c r="L2" s="165"/>
      <c r="M2" s="165"/>
    </row>
    <row r="3" spans="1:13" s="169" customFormat="1">
      <c r="B3" s="168" t="s">
        <v>62</v>
      </c>
      <c r="K3" s="36"/>
      <c r="L3" s="36"/>
      <c r="M3" s="36"/>
    </row>
    <row r="4" spans="1:13" s="170" customFormat="1">
      <c r="K4" s="165"/>
      <c r="L4" s="165"/>
      <c r="M4" s="165"/>
    </row>
    <row r="5" spans="1:13" s="170" customFormat="1">
      <c r="K5" s="165"/>
      <c r="L5" s="165"/>
      <c r="M5" s="165"/>
    </row>
    <row r="6" spans="1:13" s="170" customFormat="1">
      <c r="K6" s="165"/>
      <c r="L6" s="165"/>
      <c r="M6" s="165"/>
    </row>
    <row r="7" spans="1:13" s="170" customFormat="1">
      <c r="K7" s="165"/>
      <c r="L7" s="165"/>
      <c r="M7" s="165"/>
    </row>
    <row r="8" spans="1:13" s="170" customFormat="1">
      <c r="K8" s="165"/>
      <c r="L8" s="165"/>
      <c r="M8" s="165"/>
    </row>
    <row r="9" spans="1:13" s="170" customFormat="1">
      <c r="K9" s="165"/>
      <c r="L9" s="165"/>
      <c r="M9" s="165"/>
    </row>
    <row r="10" spans="1:13" s="170" customFormat="1">
      <c r="K10" s="165"/>
      <c r="L10" s="165"/>
      <c r="M10" s="165"/>
    </row>
    <row r="11" spans="1:13" s="170" customFormat="1">
      <c r="K11" s="165"/>
      <c r="L11" s="165"/>
      <c r="M11" s="165"/>
    </row>
    <row r="12" spans="1:13" s="170" customFormat="1">
      <c r="K12" s="165"/>
      <c r="L12" s="165"/>
      <c r="M12" s="165"/>
    </row>
    <row r="13" spans="1:13" s="170" customFormat="1">
      <c r="K13" s="165"/>
      <c r="L13" s="165"/>
      <c r="M13" s="165"/>
    </row>
    <row r="14" spans="1:13" s="170" customFormat="1">
      <c r="K14" s="165"/>
      <c r="L14" s="165"/>
      <c r="M14" s="165"/>
    </row>
    <row r="15" spans="1:13" s="170" customFormat="1">
      <c r="K15" s="165"/>
      <c r="L15" s="165"/>
      <c r="M15" s="165"/>
    </row>
    <row r="16" spans="1:13" s="170" customFormat="1">
      <c r="K16" s="165"/>
      <c r="L16" s="165"/>
      <c r="M16" s="165"/>
    </row>
    <row r="17" spans="2:16" s="170" customFormat="1">
      <c r="K17" s="165"/>
      <c r="L17" s="165"/>
      <c r="M17" s="165"/>
    </row>
    <row r="18" spans="2:16" s="170" customFormat="1">
      <c r="K18" s="165"/>
      <c r="L18" s="165"/>
      <c r="M18" s="165"/>
    </row>
    <row r="19" spans="2:16" s="170" customFormat="1">
      <c r="K19" s="165"/>
      <c r="L19" s="165"/>
      <c r="M19" s="165"/>
    </row>
    <row r="20" spans="2:16" s="170" customFormat="1">
      <c r="K20" s="165"/>
      <c r="L20" s="165"/>
      <c r="M20" s="165"/>
    </row>
    <row r="21" spans="2:16" s="182" customFormat="1">
      <c r="K21" s="165"/>
      <c r="L21" s="165"/>
      <c r="M21" s="165"/>
    </row>
    <row r="22" spans="2:16" s="182" customFormat="1">
      <c r="K22" s="165"/>
      <c r="L22" s="165"/>
      <c r="M22" s="165"/>
    </row>
    <row r="23" spans="2:16" s="182" customFormat="1">
      <c r="K23" s="165"/>
      <c r="L23" s="165"/>
      <c r="M23" s="165"/>
    </row>
    <row r="24" spans="2:16" s="182" customFormat="1">
      <c r="K24" s="165"/>
      <c r="L24" s="165"/>
      <c r="M24" s="165"/>
    </row>
    <row r="25" spans="2:16" s="182" customFormat="1">
      <c r="K25" s="165"/>
      <c r="L25" s="165"/>
      <c r="M25" s="165"/>
    </row>
    <row r="26" spans="2:16" s="182" customFormat="1">
      <c r="B26" s="182" t="s">
        <v>76</v>
      </c>
      <c r="K26" s="165"/>
      <c r="L26" s="165"/>
      <c r="M26" s="165"/>
    </row>
    <row r="27" spans="2:16" s="182" customFormat="1">
      <c r="K27" s="165"/>
      <c r="L27" s="165"/>
      <c r="M27" s="165"/>
    </row>
    <row r="28" spans="2:16" s="169" customFormat="1">
      <c r="B28" s="168" t="s">
        <v>60</v>
      </c>
      <c r="K28" s="36"/>
      <c r="L28" s="36"/>
      <c r="M28" s="36"/>
    </row>
    <row r="29" spans="2:16" s="170" customFormat="1">
      <c r="K29" s="165"/>
      <c r="L29" s="165"/>
      <c r="M29" s="165"/>
    </row>
    <row r="30" spans="2:16" ht="30">
      <c r="B30" s="75" t="s">
        <v>16</v>
      </c>
      <c r="C30" s="75" t="s">
        <v>15</v>
      </c>
      <c r="D30" s="75" t="s">
        <v>14</v>
      </c>
      <c r="E30" s="75" t="s">
        <v>17</v>
      </c>
      <c r="F30" s="75" t="s">
        <v>18</v>
      </c>
      <c r="G30" s="143" t="s">
        <v>11</v>
      </c>
      <c r="H30" s="154" t="s">
        <v>10</v>
      </c>
      <c r="I30" s="154" t="s">
        <v>9</v>
      </c>
      <c r="J30" s="154" t="s">
        <v>8</v>
      </c>
      <c r="K30" s="145" t="s">
        <v>20</v>
      </c>
      <c r="L30" s="145" t="s">
        <v>21</v>
      </c>
      <c r="M30" s="145" t="s">
        <v>22</v>
      </c>
      <c r="N30" s="33"/>
      <c r="O30" s="417" t="s">
        <v>55</v>
      </c>
      <c r="P30" s="418"/>
    </row>
    <row r="31" spans="2:16">
      <c r="B31" s="113">
        <v>1.0410958904109588</v>
      </c>
      <c r="C31" s="134">
        <v>1.3542420893322769E-2</v>
      </c>
      <c r="D31" s="144">
        <v>2</v>
      </c>
      <c r="E31" s="144">
        <f t="shared" ref="E31:E69" si="0">IF(D31=2,1,0)</f>
        <v>1</v>
      </c>
      <c r="F31" s="144">
        <f t="shared" ref="F31:F69" si="1">IF(D31=4,1,0)</f>
        <v>0</v>
      </c>
      <c r="G31" s="110">
        <f t="shared" ref="G31:G62" si="2">(beta1)+
(beta2*((1-EXP(-B31/lambda1))/(B31/lambda1)))+
(beta3*((((1-EXP(-B31/lambda1))/(B31/lambda1)))-
(EXP(-B31/lambda1))))+
(beta4*((((1-EXP(-B31/lambda2))/(B31/lambda2)))-
(EXP(-B31/lambda2))))</f>
        <v>1.0314373727043726E-2</v>
      </c>
      <c r="H31" s="108">
        <f t="shared" ref="H31:H94" si="3">(beta1)+
(beta2*((1-EXP(-B31/lambda1))/(B31/lambda1)))+
(beta3*((((1-EXP(-B31/lambda1))/(B31/lambda1)))-
(EXP(-B31/lambda1))))+
(beta4*((((1-EXP(-B31/lambda2))/(B31/lambda2)))-
(EXP(-B31/lambda2))))+(E31*beta5)+(F31*beta6)</f>
        <v>1.3061334343272189E-2</v>
      </c>
      <c r="I31" s="136">
        <f>IF(C31&gt;0,POWER(C31-H31,2),"")</f>
        <v>2.3144426863956931E-7</v>
      </c>
      <c r="J31" s="136" t="str">
        <f t="shared" ref="J31:J62" si="4">IF(D31=4,"yellow",IF(D31=3,"blue",IF(D31=2,"white")))</f>
        <v>white</v>
      </c>
      <c r="K31" s="108" t="e">
        <f t="shared" ref="K31:K62" si="5">IF($J31="yellow", $C31,NA())</f>
        <v>#N/A</v>
      </c>
      <c r="L31" s="108" t="e">
        <f t="shared" ref="L31:L62" si="6">IF($J31="blue", $C31,NA())</f>
        <v>#N/A</v>
      </c>
      <c r="M31" s="108">
        <f t="shared" ref="M31:M62" si="7">IF($J31="white", $C31,NA())</f>
        <v>1.3542420893322769E-2</v>
      </c>
      <c r="N31" s="2"/>
      <c r="O31" s="37" t="s">
        <v>7</v>
      </c>
      <c r="P31" s="31">
        <v>-2.0121052217929392E-3</v>
      </c>
    </row>
    <row r="32" spans="2:16">
      <c r="B32" s="60">
        <v>1.0410958904109588</v>
      </c>
      <c r="C32" s="134">
        <v>1.1337659246459408E-2</v>
      </c>
      <c r="D32" s="144">
        <v>2</v>
      </c>
      <c r="E32" s="144">
        <f t="shared" si="0"/>
        <v>1</v>
      </c>
      <c r="F32" s="144">
        <f t="shared" si="1"/>
        <v>0</v>
      </c>
      <c r="G32" s="110">
        <f t="shared" si="2"/>
        <v>1.0314373727043726E-2</v>
      </c>
      <c r="H32" s="108">
        <f t="shared" si="3"/>
        <v>1.3061334343272189E-2</v>
      </c>
      <c r="I32" s="136">
        <f>IF(C32&gt;0,POWER(C32-H32,2),"")</f>
        <v>2.9710558393725495E-6</v>
      </c>
      <c r="J32" s="136" t="str">
        <f t="shared" si="4"/>
        <v>white</v>
      </c>
      <c r="K32" s="108" t="e">
        <f t="shared" si="5"/>
        <v>#N/A</v>
      </c>
      <c r="L32" s="108" t="e">
        <f t="shared" si="6"/>
        <v>#N/A</v>
      </c>
      <c r="M32" s="108">
        <f t="shared" si="7"/>
        <v>1.1337659246459408E-2</v>
      </c>
      <c r="N32" s="2"/>
      <c r="O32" s="63" t="s">
        <v>6</v>
      </c>
      <c r="P32" s="136">
        <v>2.542225849258967E-2</v>
      </c>
    </row>
    <row r="33" spans="2:16">
      <c r="B33" s="113">
        <v>1.1205479452054794</v>
      </c>
      <c r="C33" s="134">
        <v>1.0695791453291531E-2</v>
      </c>
      <c r="D33" s="144">
        <v>2</v>
      </c>
      <c r="E33" s="144">
        <f t="shared" si="0"/>
        <v>1</v>
      </c>
      <c r="F33" s="144">
        <f t="shared" si="1"/>
        <v>0</v>
      </c>
      <c r="G33" s="110">
        <f t="shared" si="2"/>
        <v>9.9636031828609171E-3</v>
      </c>
      <c r="H33" s="108">
        <f t="shared" si="3"/>
        <v>1.2710563799089381E-2</v>
      </c>
      <c r="I33" s="136">
        <f>IF(C33&gt;0,POWER(C33-H33,2),"")</f>
        <v>4.059307605391772E-6</v>
      </c>
      <c r="J33" s="136" t="str">
        <f t="shared" si="4"/>
        <v>white</v>
      </c>
      <c r="K33" s="108" t="e">
        <f t="shared" si="5"/>
        <v>#N/A</v>
      </c>
      <c r="L33" s="108" t="e">
        <f t="shared" si="6"/>
        <v>#N/A</v>
      </c>
      <c r="M33" s="108">
        <f t="shared" si="7"/>
        <v>1.0695791453291531E-2</v>
      </c>
      <c r="N33" s="2"/>
      <c r="O33" s="63" t="s">
        <v>5</v>
      </c>
      <c r="P33" s="136">
        <v>-13.493574659629278</v>
      </c>
    </row>
    <row r="34" spans="2:16">
      <c r="B34" s="113">
        <v>1.3616438356164384</v>
      </c>
      <c r="C34" s="134">
        <v>8.918063410259849E-3</v>
      </c>
      <c r="D34" s="144">
        <v>4</v>
      </c>
      <c r="E34" s="144">
        <f t="shared" si="0"/>
        <v>0</v>
      </c>
      <c r="F34" s="144">
        <f t="shared" si="1"/>
        <v>1</v>
      </c>
      <c r="G34" s="110">
        <f t="shared" si="2"/>
        <v>9.2149472868274882E-3</v>
      </c>
      <c r="H34" s="108">
        <f t="shared" si="3"/>
        <v>8.3702559360677616E-3</v>
      </c>
      <c r="I34" s="136">
        <f>IF(C34&gt;0,POWER(C34-H34,2),"")</f>
        <v>3.0009302878071462E-7</v>
      </c>
      <c r="J34" s="136" t="str">
        <f t="shared" si="4"/>
        <v>yellow</v>
      </c>
      <c r="K34" s="108">
        <f t="shared" si="5"/>
        <v>8.918063410259849E-3</v>
      </c>
      <c r="L34" s="108" t="e">
        <f t="shared" si="6"/>
        <v>#N/A</v>
      </c>
      <c r="M34" s="108" t="e">
        <f t="shared" si="7"/>
        <v>#N/A</v>
      </c>
      <c r="N34" s="2"/>
      <c r="O34" s="63" t="s">
        <v>4</v>
      </c>
      <c r="P34" s="136">
        <v>-4.9384586342900862E-2</v>
      </c>
    </row>
    <row r="35" spans="2:16">
      <c r="B35" s="192">
        <v>1.3616438356164384</v>
      </c>
      <c r="C35" s="134">
        <v>7.8306731557363247E-3</v>
      </c>
      <c r="D35" s="144">
        <v>4</v>
      </c>
      <c r="E35" s="144">
        <f t="shared" si="0"/>
        <v>0</v>
      </c>
      <c r="F35" s="144">
        <f t="shared" si="1"/>
        <v>1</v>
      </c>
      <c r="G35" s="110">
        <f t="shared" si="2"/>
        <v>9.2149472868274882E-3</v>
      </c>
      <c r="H35" s="108">
        <f t="shared" si="3"/>
        <v>8.3702559360677616E-3</v>
      </c>
      <c r="I35" s="136">
        <f>IF(C35&gt;0,POWER(C35-H35,2),"")</f>
        <v>2.9114957683020368E-7</v>
      </c>
      <c r="J35" s="136" t="str">
        <f t="shared" si="4"/>
        <v>yellow</v>
      </c>
      <c r="K35" s="108">
        <f t="shared" si="5"/>
        <v>7.8306731557363247E-3</v>
      </c>
      <c r="L35" s="108" t="e">
        <f t="shared" si="6"/>
        <v>#N/A</v>
      </c>
      <c r="M35" s="108" t="e">
        <f t="shared" si="7"/>
        <v>#N/A</v>
      </c>
      <c r="N35" s="2"/>
      <c r="O35" s="63" t="s">
        <v>3</v>
      </c>
      <c r="P35" s="136">
        <v>2.7469606162284633E-3</v>
      </c>
    </row>
    <row r="36" spans="2:16">
      <c r="B36" s="113">
        <v>1.441095890410959</v>
      </c>
      <c r="C36" s="134">
        <v>8.2036350901362846E-3</v>
      </c>
      <c r="D36" s="144">
        <v>4</v>
      </c>
      <c r="E36" s="144">
        <f t="shared" si="0"/>
        <v>0</v>
      </c>
      <c r="F36" s="144">
        <f t="shared" si="1"/>
        <v>1</v>
      </c>
      <c r="G36" s="110">
        <f t="shared" si="2"/>
        <v>9.0565233084044083E-3</v>
      </c>
      <c r="H36" s="108">
        <f t="shared" si="3"/>
        <v>8.2118319576446816E-3</v>
      </c>
      <c r="I36" s="136">
        <f t="shared" ref="I36:I97" si="8">IF(C36&gt;0,POWER(C36-H36,2),"")</f>
        <v>6.7188636950213793E-11</v>
      </c>
      <c r="J36" s="136" t="str">
        <f t="shared" si="4"/>
        <v>yellow</v>
      </c>
      <c r="K36" s="108">
        <f t="shared" si="5"/>
        <v>8.2036350901362846E-3</v>
      </c>
      <c r="L36" s="108" t="e">
        <f t="shared" si="6"/>
        <v>#N/A</v>
      </c>
      <c r="M36" s="108" t="e">
        <f t="shared" si="7"/>
        <v>#N/A</v>
      </c>
      <c r="N36" s="2"/>
      <c r="O36" s="63" t="s">
        <v>2</v>
      </c>
      <c r="P36" s="136">
        <v>-8.4469135075972753E-4</v>
      </c>
    </row>
    <row r="37" spans="2:16">
      <c r="B37" s="113">
        <v>1.6301369863013699</v>
      </c>
      <c r="C37" s="134">
        <v>8.8851827813654378E-3</v>
      </c>
      <c r="D37" s="144">
        <v>3</v>
      </c>
      <c r="E37" s="144">
        <f t="shared" si="0"/>
        <v>0</v>
      </c>
      <c r="F37" s="144">
        <f t="shared" si="1"/>
        <v>0</v>
      </c>
      <c r="G37" s="110">
        <f t="shared" si="2"/>
        <v>8.8214483459185707E-3</v>
      </c>
      <c r="H37" s="108">
        <f t="shared" si="3"/>
        <v>8.8214483459185707E-3</v>
      </c>
      <c r="I37" s="136">
        <f t="shared" si="8"/>
        <v>4.0620782617308715E-9</v>
      </c>
      <c r="J37" s="136" t="str">
        <f t="shared" si="4"/>
        <v>blue</v>
      </c>
      <c r="K37" s="108" t="e">
        <f t="shared" si="5"/>
        <v>#N/A</v>
      </c>
      <c r="L37" s="108">
        <f t="shared" si="6"/>
        <v>8.8851827813654378E-3</v>
      </c>
      <c r="M37" s="108" t="e">
        <f t="shared" si="7"/>
        <v>#N/A</v>
      </c>
      <c r="N37" s="2"/>
      <c r="O37" s="16" t="s">
        <v>1</v>
      </c>
      <c r="P37" s="136">
        <v>-158280.97468160858</v>
      </c>
    </row>
    <row r="38" spans="2:16">
      <c r="B38" s="19">
        <v>1.6301369863013699</v>
      </c>
      <c r="C38" s="134">
        <v>8.1734982405985025E-3</v>
      </c>
      <c r="D38" s="144">
        <v>3</v>
      </c>
      <c r="E38" s="144">
        <f t="shared" si="0"/>
        <v>0</v>
      </c>
      <c r="F38" s="144">
        <f t="shared" si="1"/>
        <v>0</v>
      </c>
      <c r="G38" s="110">
        <f t="shared" si="2"/>
        <v>8.8214483459185707E-3</v>
      </c>
      <c r="H38" s="108">
        <f t="shared" si="3"/>
        <v>8.8214483459185707E-3</v>
      </c>
      <c r="I38" s="136">
        <f>IF(C38&gt;0,POWER(C38-H38,2),"")</f>
        <v>4.198393389842875E-7</v>
      </c>
      <c r="J38" s="136" t="str">
        <f t="shared" si="4"/>
        <v>blue</v>
      </c>
      <c r="K38" s="108" t="e">
        <f t="shared" si="5"/>
        <v>#N/A</v>
      </c>
      <c r="L38" s="108">
        <f t="shared" si="6"/>
        <v>8.1734982405985025E-3</v>
      </c>
      <c r="M38" s="108" t="e">
        <f t="shared" si="7"/>
        <v>#N/A</v>
      </c>
      <c r="O38" s="101" t="s">
        <v>0</v>
      </c>
      <c r="P38" s="151">
        <v>1.0226220465368792</v>
      </c>
    </row>
    <row r="39" spans="2:16">
      <c r="B39" s="113">
        <v>1.6493150684931508</v>
      </c>
      <c r="C39" s="134">
        <v>1.0958210064165509E-2</v>
      </c>
      <c r="D39" s="144">
        <v>3</v>
      </c>
      <c r="E39" s="144">
        <f t="shared" si="0"/>
        <v>0</v>
      </c>
      <c r="F39" s="144">
        <f t="shared" si="1"/>
        <v>0</v>
      </c>
      <c r="G39" s="110">
        <f t="shared" si="2"/>
        <v>8.8074551081027339E-3</v>
      </c>
      <c r="H39" s="108">
        <f t="shared" si="3"/>
        <v>8.8074551081027339E-3</v>
      </c>
      <c r="I39" s="136">
        <f t="shared" si="8"/>
        <v>4.6257468810285905E-6</v>
      </c>
      <c r="J39" s="136" t="str">
        <f t="shared" si="4"/>
        <v>blue</v>
      </c>
      <c r="K39" s="108" t="e">
        <f t="shared" si="5"/>
        <v>#N/A</v>
      </c>
      <c r="L39" s="108">
        <f t="shared" si="6"/>
        <v>1.0958210064165509E-2</v>
      </c>
      <c r="M39" s="108" t="e">
        <f t="shared" si="7"/>
        <v>#N/A</v>
      </c>
    </row>
    <row r="40" spans="2:16">
      <c r="B40" s="59">
        <v>1.6493150684931508</v>
      </c>
      <c r="C40" s="134">
        <v>1.0040189775701465E-2</v>
      </c>
      <c r="D40" s="144">
        <v>3</v>
      </c>
      <c r="E40" s="144">
        <f t="shared" si="0"/>
        <v>0</v>
      </c>
      <c r="F40" s="144">
        <f t="shared" si="1"/>
        <v>0</v>
      </c>
      <c r="G40" s="110">
        <f t="shared" si="2"/>
        <v>8.8074551081027339E-3</v>
      </c>
      <c r="H40" s="108">
        <f t="shared" si="3"/>
        <v>8.8074551081027339E-3</v>
      </c>
      <c r="I40" s="136">
        <f t="shared" si="8"/>
        <v>1.5196347606997531E-6</v>
      </c>
      <c r="J40" s="136" t="str">
        <f t="shared" si="4"/>
        <v>blue</v>
      </c>
      <c r="K40" s="108" t="e">
        <f t="shared" si="5"/>
        <v>#N/A</v>
      </c>
      <c r="L40" s="108">
        <f t="shared" si="6"/>
        <v>1.0040189775701465E-2</v>
      </c>
      <c r="M40" s="108" t="e">
        <f t="shared" si="7"/>
        <v>#N/A</v>
      </c>
    </row>
    <row r="41" spans="2:16">
      <c r="B41" s="113">
        <v>1.7095890410958905</v>
      </c>
      <c r="C41" s="134">
        <v>8.1337255961163313E-3</v>
      </c>
      <c r="D41" s="144">
        <v>3</v>
      </c>
      <c r="E41" s="144">
        <f t="shared" si="0"/>
        <v>0</v>
      </c>
      <c r="F41" s="144">
        <f t="shared" si="1"/>
        <v>0</v>
      </c>
      <c r="G41" s="110">
        <f t="shared" si="2"/>
        <v>8.7739674228296521E-3</v>
      </c>
      <c r="H41" s="108">
        <f t="shared" si="3"/>
        <v>8.7739674228296521E-3</v>
      </c>
      <c r="I41" s="136">
        <f t="shared" si="8"/>
        <v>4.0990959667320989E-7</v>
      </c>
      <c r="J41" s="136" t="str">
        <f t="shared" si="4"/>
        <v>blue</v>
      </c>
      <c r="K41" s="108" t="e">
        <f t="shared" si="5"/>
        <v>#N/A</v>
      </c>
      <c r="L41" s="108">
        <f t="shared" si="6"/>
        <v>8.1337255961163313E-3</v>
      </c>
      <c r="M41" s="108" t="e">
        <f t="shared" si="7"/>
        <v>#N/A</v>
      </c>
    </row>
    <row r="42" spans="2:16">
      <c r="B42" s="113">
        <v>1.72876712328767</v>
      </c>
      <c r="C42" s="134">
        <v>1.0092544881464067E-2</v>
      </c>
      <c r="D42" s="144">
        <v>3</v>
      </c>
      <c r="E42" s="144">
        <f t="shared" si="0"/>
        <v>0</v>
      </c>
      <c r="F42" s="144">
        <f t="shared" si="1"/>
        <v>0</v>
      </c>
      <c r="G42" s="110">
        <f t="shared" si="2"/>
        <v>8.7665071381388231E-3</v>
      </c>
      <c r="H42" s="108">
        <f t="shared" si="3"/>
        <v>8.7665071381388231E-3</v>
      </c>
      <c r="I42" s="136">
        <f t="shared" si="8"/>
        <v>1.7583760967231051E-6</v>
      </c>
      <c r="J42" s="136" t="str">
        <f t="shared" si="4"/>
        <v>blue</v>
      </c>
      <c r="K42" s="108" t="e">
        <f t="shared" si="5"/>
        <v>#N/A</v>
      </c>
      <c r="L42" s="108">
        <f t="shared" si="6"/>
        <v>1.0092544881464067E-2</v>
      </c>
      <c r="M42" s="108" t="e">
        <f t="shared" si="7"/>
        <v>#N/A</v>
      </c>
    </row>
    <row r="43" spans="2:16">
      <c r="B43" s="113">
        <v>3.0136986301369864</v>
      </c>
      <c r="C43" s="134">
        <v>1.3822740093390917E-2</v>
      </c>
      <c r="D43" s="144">
        <v>2</v>
      </c>
      <c r="E43" s="144">
        <f t="shared" si="0"/>
        <v>1</v>
      </c>
      <c r="F43" s="144">
        <f t="shared" si="1"/>
        <v>0</v>
      </c>
      <c r="G43" s="110">
        <f t="shared" si="2"/>
        <v>1.0253599305864152E-2</v>
      </c>
      <c r="H43" s="108">
        <f t="shared" si="3"/>
        <v>1.3000559922092616E-2</v>
      </c>
      <c r="I43" s="136">
        <f t="shared" si="8"/>
        <v>6.75980234076103E-7</v>
      </c>
      <c r="J43" s="136" t="str">
        <f t="shared" si="4"/>
        <v>white</v>
      </c>
      <c r="K43" s="108" t="e">
        <f t="shared" si="5"/>
        <v>#N/A</v>
      </c>
      <c r="L43" s="108" t="e">
        <f t="shared" si="6"/>
        <v>#N/A</v>
      </c>
      <c r="M43" s="108">
        <f t="shared" si="7"/>
        <v>1.3822740093390917E-2</v>
      </c>
    </row>
    <row r="44" spans="2:16">
      <c r="B44" s="57">
        <v>3.0136986301369864</v>
      </c>
      <c r="C44" s="134">
        <v>1.3401667854008169E-2</v>
      </c>
      <c r="D44" s="144">
        <v>2</v>
      </c>
      <c r="E44" s="144">
        <f t="shared" si="0"/>
        <v>1</v>
      </c>
      <c r="F44" s="144">
        <f t="shared" si="1"/>
        <v>0</v>
      </c>
      <c r="G44" s="110">
        <f t="shared" si="2"/>
        <v>1.0253599305864152E-2</v>
      </c>
      <c r="H44" s="108">
        <f t="shared" si="3"/>
        <v>1.3000559922092616E-2</v>
      </c>
      <c r="I44" s="136">
        <f t="shared" si="8"/>
        <v>1.6088757304557182E-7</v>
      </c>
      <c r="J44" s="136" t="str">
        <f t="shared" si="4"/>
        <v>white</v>
      </c>
      <c r="K44" s="108" t="e">
        <f t="shared" si="5"/>
        <v>#N/A</v>
      </c>
      <c r="L44" s="108" t="e">
        <f t="shared" si="6"/>
        <v>#N/A</v>
      </c>
      <c r="M44" s="108">
        <f t="shared" si="7"/>
        <v>1.3401667854008169E-2</v>
      </c>
    </row>
    <row r="45" spans="2:16">
      <c r="B45" s="113">
        <v>3.0931506849315067</v>
      </c>
      <c r="C45" s="134">
        <v>1.3298436486953551E-2</v>
      </c>
      <c r="D45" s="144">
        <v>2</v>
      </c>
      <c r="E45" s="144">
        <f t="shared" si="0"/>
        <v>1</v>
      </c>
      <c r="F45" s="144">
        <f t="shared" si="1"/>
        <v>0</v>
      </c>
      <c r="G45" s="110">
        <f t="shared" si="2"/>
        <v>1.0406970688904728E-2</v>
      </c>
      <c r="H45" s="108">
        <f t="shared" si="3"/>
        <v>1.3153931305133192E-2</v>
      </c>
      <c r="I45" s="136">
        <f t="shared" si="8"/>
        <v>2.0881747572934942E-8</v>
      </c>
      <c r="J45" s="136" t="str">
        <f t="shared" si="4"/>
        <v>white</v>
      </c>
      <c r="K45" s="108" t="e">
        <f t="shared" si="5"/>
        <v>#N/A</v>
      </c>
      <c r="L45" s="108" t="e">
        <f t="shared" si="6"/>
        <v>#N/A</v>
      </c>
      <c r="M45" s="108">
        <f t="shared" si="7"/>
        <v>1.3298436486953551E-2</v>
      </c>
    </row>
    <row r="46" spans="2:16">
      <c r="B46" s="113">
        <v>3.6520547945205482</v>
      </c>
      <c r="C46" s="134">
        <v>1.2054284684016979E-2</v>
      </c>
      <c r="D46" s="144">
        <v>3</v>
      </c>
      <c r="E46" s="144">
        <f t="shared" si="0"/>
        <v>0</v>
      </c>
      <c r="F46" s="144">
        <f t="shared" si="1"/>
        <v>0</v>
      </c>
      <c r="G46" s="110">
        <f t="shared" si="2"/>
        <v>1.151536582672834E-2</v>
      </c>
      <c r="H46" s="108">
        <f t="shared" si="3"/>
        <v>1.151536582672834E-2</v>
      </c>
      <c r="I46" s="136">
        <f t="shared" si="8"/>
        <v>2.9043353474129216E-7</v>
      </c>
      <c r="J46" s="136" t="str">
        <f t="shared" si="4"/>
        <v>blue</v>
      </c>
      <c r="K46" s="108" t="e">
        <f t="shared" si="5"/>
        <v>#N/A</v>
      </c>
      <c r="L46" s="108">
        <f t="shared" si="6"/>
        <v>1.2054284684016979E-2</v>
      </c>
      <c r="M46" s="108" t="e">
        <f t="shared" si="7"/>
        <v>#N/A</v>
      </c>
    </row>
    <row r="47" spans="2:16">
      <c r="B47" s="53">
        <v>3.6520547945205499</v>
      </c>
      <c r="C47" s="134">
        <v>1.1135436146940913E-2</v>
      </c>
      <c r="D47" s="144">
        <v>3</v>
      </c>
      <c r="E47" s="144">
        <f t="shared" si="0"/>
        <v>0</v>
      </c>
      <c r="F47" s="144">
        <f t="shared" si="1"/>
        <v>0</v>
      </c>
      <c r="G47" s="110">
        <f t="shared" si="2"/>
        <v>1.1515365826737315E-2</v>
      </c>
      <c r="H47" s="108">
        <f t="shared" si="3"/>
        <v>1.1515365826737315E-2</v>
      </c>
      <c r="I47" s="136">
        <f t="shared" si="8"/>
        <v>1.4434656159019695E-7</v>
      </c>
      <c r="J47" s="136" t="str">
        <f t="shared" si="4"/>
        <v>blue</v>
      </c>
      <c r="K47" s="108" t="e">
        <f t="shared" si="5"/>
        <v>#N/A</v>
      </c>
      <c r="L47" s="108">
        <f t="shared" si="6"/>
        <v>1.1135436146940913E-2</v>
      </c>
      <c r="M47" s="108" t="e">
        <f t="shared" si="7"/>
        <v>#N/A</v>
      </c>
    </row>
    <row r="48" spans="2:16">
      <c r="B48" s="113">
        <v>3.6712328767123288</v>
      </c>
      <c r="C48" s="134">
        <v>1.5730815610675318E-2</v>
      </c>
      <c r="D48" s="144">
        <v>2</v>
      </c>
      <c r="E48" s="144">
        <f t="shared" si="0"/>
        <v>1</v>
      </c>
      <c r="F48" s="144">
        <f t="shared" si="1"/>
        <v>0</v>
      </c>
      <c r="G48" s="110">
        <f t="shared" si="2"/>
        <v>1.1553403292427364E-2</v>
      </c>
      <c r="H48" s="108">
        <f t="shared" si="3"/>
        <v>1.4300363908655828E-2</v>
      </c>
      <c r="I48" s="136">
        <f t="shared" si="8"/>
        <v>2.0461920718104569E-6</v>
      </c>
      <c r="J48" s="136" t="str">
        <f t="shared" si="4"/>
        <v>white</v>
      </c>
      <c r="K48" s="108" t="e">
        <f t="shared" si="5"/>
        <v>#N/A</v>
      </c>
      <c r="L48" s="108" t="e">
        <f t="shared" si="6"/>
        <v>#N/A</v>
      </c>
      <c r="M48" s="108">
        <f t="shared" si="7"/>
        <v>1.5730815610675318E-2</v>
      </c>
    </row>
    <row r="49" spans="2:13">
      <c r="B49" s="52">
        <v>3.6712328767123288</v>
      </c>
      <c r="C49" s="134">
        <v>1.5473062877396259E-2</v>
      </c>
      <c r="D49" s="144">
        <v>2</v>
      </c>
      <c r="E49" s="144">
        <f t="shared" si="0"/>
        <v>1</v>
      </c>
      <c r="F49" s="144">
        <f t="shared" si="1"/>
        <v>0</v>
      </c>
      <c r="G49" s="110">
        <f t="shared" si="2"/>
        <v>1.1553403292427364E-2</v>
      </c>
      <c r="H49" s="108">
        <f t="shared" si="3"/>
        <v>1.4300363908655828E-2</v>
      </c>
      <c r="I49" s="136">
        <f t="shared" si="8"/>
        <v>1.3752228712848714E-6</v>
      </c>
      <c r="J49" s="136" t="str">
        <f t="shared" si="4"/>
        <v>white</v>
      </c>
      <c r="K49" s="108" t="e">
        <f t="shared" si="5"/>
        <v>#N/A</v>
      </c>
      <c r="L49" s="108" t="e">
        <f t="shared" si="6"/>
        <v>#N/A</v>
      </c>
      <c r="M49" s="108">
        <f t="shared" si="7"/>
        <v>1.5473062877396259E-2</v>
      </c>
    </row>
    <row r="50" spans="2:13">
      <c r="B50" s="113">
        <v>3.7315068493150685</v>
      </c>
      <c r="C50" s="134">
        <v>1.1689165065109865E-2</v>
      </c>
      <c r="D50" s="144">
        <v>3</v>
      </c>
      <c r="E50" s="144">
        <f t="shared" si="0"/>
        <v>0</v>
      </c>
      <c r="F50" s="144">
        <f t="shared" si="1"/>
        <v>0</v>
      </c>
      <c r="G50" s="110">
        <f t="shared" si="2"/>
        <v>1.1672655922050143E-2</v>
      </c>
      <c r="H50" s="108">
        <f t="shared" si="3"/>
        <v>1.1672655922050143E-2</v>
      </c>
      <c r="I50" s="136">
        <f t="shared" si="8"/>
        <v>2.7255180456635639E-10</v>
      </c>
      <c r="J50" s="136" t="str">
        <f t="shared" si="4"/>
        <v>blue</v>
      </c>
      <c r="K50" s="108" t="e">
        <f t="shared" si="5"/>
        <v>#N/A</v>
      </c>
      <c r="L50" s="108">
        <f t="shared" si="6"/>
        <v>1.1689165065109865E-2</v>
      </c>
      <c r="M50" s="108" t="e">
        <f t="shared" si="7"/>
        <v>#N/A</v>
      </c>
    </row>
    <row r="51" spans="2:13">
      <c r="B51" s="113">
        <v>3.7506849315068491</v>
      </c>
      <c r="C51" s="134">
        <v>1.5080098410243516E-2</v>
      </c>
      <c r="D51" s="144">
        <v>2</v>
      </c>
      <c r="E51" s="144">
        <f t="shared" si="0"/>
        <v>1</v>
      </c>
      <c r="F51" s="144">
        <f t="shared" si="1"/>
        <v>0</v>
      </c>
      <c r="G51" s="110">
        <f t="shared" si="2"/>
        <v>1.1710495253887549E-2</v>
      </c>
      <c r="H51" s="108">
        <f t="shared" si="3"/>
        <v>1.4457455870116013E-2</v>
      </c>
      <c r="I51" s="136">
        <f t="shared" si="8"/>
        <v>3.8768373277642934E-7</v>
      </c>
      <c r="J51" s="136" t="str">
        <f t="shared" si="4"/>
        <v>white</v>
      </c>
      <c r="K51" s="108" t="e">
        <f t="shared" si="5"/>
        <v>#N/A</v>
      </c>
      <c r="L51" s="108" t="e">
        <f t="shared" si="6"/>
        <v>#N/A</v>
      </c>
      <c r="M51" s="108">
        <f t="shared" si="7"/>
        <v>1.5080098410243516E-2</v>
      </c>
    </row>
    <row r="52" spans="2:13">
      <c r="B52" s="113">
        <v>3.7671232876712328</v>
      </c>
      <c r="C52" s="134">
        <v>1.3827608018966639E-2</v>
      </c>
      <c r="D52" s="144">
        <v>2</v>
      </c>
      <c r="E52" s="144">
        <f t="shared" si="0"/>
        <v>1</v>
      </c>
      <c r="F52" s="144">
        <f t="shared" si="1"/>
        <v>0</v>
      </c>
      <c r="G52" s="110">
        <f t="shared" si="2"/>
        <v>1.1742884724395317E-2</v>
      </c>
      <c r="H52" s="108">
        <f t="shared" si="3"/>
        <v>1.448984534062378E-2</v>
      </c>
      <c r="I52" s="136">
        <f t="shared" si="8"/>
        <v>4.3855827019562422E-7</v>
      </c>
      <c r="J52" s="136" t="str">
        <f t="shared" si="4"/>
        <v>white</v>
      </c>
      <c r="K52" s="108" t="e">
        <f t="shared" si="5"/>
        <v>#N/A</v>
      </c>
      <c r="L52" s="108" t="e">
        <f t="shared" si="6"/>
        <v>#N/A</v>
      </c>
      <c r="M52" s="108">
        <f t="shared" si="7"/>
        <v>1.3827608018966639E-2</v>
      </c>
    </row>
    <row r="53" spans="2:13">
      <c r="B53" s="42">
        <v>3.7671232876712328</v>
      </c>
      <c r="C53" s="134">
        <v>1.3344933028357453E-2</v>
      </c>
      <c r="D53" s="144">
        <v>2</v>
      </c>
      <c r="E53" s="144">
        <f t="shared" si="0"/>
        <v>1</v>
      </c>
      <c r="F53" s="144">
        <f t="shared" si="1"/>
        <v>0</v>
      </c>
      <c r="G53" s="110">
        <f t="shared" si="2"/>
        <v>1.1742884724395317E-2</v>
      </c>
      <c r="H53" s="108">
        <f t="shared" si="3"/>
        <v>1.448984534062378E-2</v>
      </c>
      <c r="I53" s="136">
        <f t="shared" si="8"/>
        <v>1.3108242027790276E-6</v>
      </c>
      <c r="J53" s="136" t="str">
        <f t="shared" si="4"/>
        <v>white</v>
      </c>
      <c r="K53" s="108" t="e">
        <f t="shared" si="5"/>
        <v>#N/A</v>
      </c>
      <c r="L53" s="108" t="e">
        <f t="shared" si="6"/>
        <v>#N/A</v>
      </c>
      <c r="M53" s="108">
        <f t="shared" si="7"/>
        <v>1.3344933028357453E-2</v>
      </c>
    </row>
    <row r="54" spans="2:13">
      <c r="B54" s="113">
        <v>3.7863013698630139</v>
      </c>
      <c r="C54" s="134">
        <v>1.1182766952767764E-2</v>
      </c>
      <c r="D54" s="144">
        <v>3</v>
      </c>
      <c r="E54" s="144">
        <f t="shared" si="0"/>
        <v>0</v>
      </c>
      <c r="F54" s="144">
        <f t="shared" si="1"/>
        <v>0</v>
      </c>
      <c r="G54" s="110">
        <f t="shared" si="2"/>
        <v>1.1780618268279232E-2</v>
      </c>
      <c r="H54" s="108">
        <f t="shared" si="3"/>
        <v>1.1780618268279232E-2</v>
      </c>
      <c r="I54" s="136">
        <f t="shared" si="8"/>
        <v>3.5742619545879238E-7</v>
      </c>
      <c r="J54" s="136" t="str">
        <f t="shared" si="4"/>
        <v>blue</v>
      </c>
      <c r="K54" s="108" t="e">
        <f t="shared" si="5"/>
        <v>#N/A</v>
      </c>
      <c r="L54" s="108">
        <f t="shared" si="6"/>
        <v>1.1182766952767764E-2</v>
      </c>
      <c r="M54" s="108" t="e">
        <f t="shared" si="7"/>
        <v>#N/A</v>
      </c>
    </row>
    <row r="55" spans="2:13">
      <c r="B55" s="43">
        <v>3.7863013698630139</v>
      </c>
      <c r="C55" s="134">
        <v>1.0638938794339178E-2</v>
      </c>
      <c r="D55" s="144">
        <v>3</v>
      </c>
      <c r="E55" s="144">
        <f t="shared" si="0"/>
        <v>0</v>
      </c>
      <c r="F55" s="144">
        <f t="shared" si="1"/>
        <v>0</v>
      </c>
      <c r="G55" s="110">
        <f t="shared" si="2"/>
        <v>1.1780618268279232E-2</v>
      </c>
      <c r="H55" s="108">
        <f t="shared" si="3"/>
        <v>1.1780618268279232E-2</v>
      </c>
      <c r="I55" s="136">
        <f t="shared" si="8"/>
        <v>1.3034320212160373E-6</v>
      </c>
      <c r="J55" s="136" t="str">
        <f t="shared" si="4"/>
        <v>blue</v>
      </c>
      <c r="K55" s="108" t="e">
        <f t="shared" si="5"/>
        <v>#N/A</v>
      </c>
      <c r="L55" s="108">
        <f t="shared" si="6"/>
        <v>1.0638938794339178E-2</v>
      </c>
      <c r="M55" s="108" t="e">
        <f t="shared" si="7"/>
        <v>#N/A</v>
      </c>
    </row>
    <row r="56" spans="2:13">
      <c r="B56" s="113">
        <v>3.8465753424657536</v>
      </c>
      <c r="C56" s="134">
        <v>1.3655836010911733E-2</v>
      </c>
      <c r="D56" s="144">
        <v>2</v>
      </c>
      <c r="E56" s="144">
        <f t="shared" si="0"/>
        <v>1</v>
      </c>
      <c r="F56" s="144">
        <f t="shared" si="1"/>
        <v>0</v>
      </c>
      <c r="G56" s="110">
        <f t="shared" si="2"/>
        <v>1.1898799829111927E-2</v>
      </c>
      <c r="H56" s="108">
        <f t="shared" si="3"/>
        <v>1.464576044534039E-2</v>
      </c>
      <c r="I56" s="136">
        <f t="shared" si="8"/>
        <v>9.7995038587889775E-7</v>
      </c>
      <c r="J56" s="136" t="str">
        <f t="shared" si="4"/>
        <v>white</v>
      </c>
      <c r="K56" s="108" t="e">
        <f t="shared" si="5"/>
        <v>#N/A</v>
      </c>
      <c r="L56" s="108" t="e">
        <f t="shared" si="6"/>
        <v>#N/A</v>
      </c>
      <c r="M56" s="108">
        <f t="shared" si="7"/>
        <v>1.3655836010911733E-2</v>
      </c>
    </row>
    <row r="57" spans="2:13">
      <c r="B57" s="113">
        <v>3.8657534246575342</v>
      </c>
      <c r="C57" s="134">
        <v>1.0567846082434244E-2</v>
      </c>
      <c r="D57" s="144">
        <v>3</v>
      </c>
      <c r="E57" s="144">
        <f t="shared" si="0"/>
        <v>0</v>
      </c>
      <c r="F57" s="144">
        <f t="shared" si="1"/>
        <v>0</v>
      </c>
      <c r="G57" s="110">
        <f t="shared" si="2"/>
        <v>1.1936263301742155E-2</v>
      </c>
      <c r="H57" s="108">
        <f t="shared" si="3"/>
        <v>1.1936263301742155E-2</v>
      </c>
      <c r="I57" s="136">
        <f t="shared" si="8"/>
        <v>1.8725656860983944E-6</v>
      </c>
      <c r="J57" s="136" t="str">
        <f t="shared" si="4"/>
        <v>blue</v>
      </c>
      <c r="K57" s="108" t="e">
        <f t="shared" si="5"/>
        <v>#N/A</v>
      </c>
      <c r="L57" s="108">
        <f t="shared" si="6"/>
        <v>1.0567846082434244E-2</v>
      </c>
      <c r="M57" s="108" t="e">
        <f t="shared" si="7"/>
        <v>#N/A</v>
      </c>
    </row>
    <row r="58" spans="2:13">
      <c r="B58" s="113">
        <v>3.9506849315068493</v>
      </c>
      <c r="C58" s="134">
        <v>1.5634734113410109E-2</v>
      </c>
      <c r="D58" s="144">
        <v>2</v>
      </c>
      <c r="E58" s="144">
        <f t="shared" si="0"/>
        <v>1</v>
      </c>
      <c r="F58" s="144">
        <f t="shared" si="1"/>
        <v>0</v>
      </c>
      <c r="G58" s="110">
        <f t="shared" si="2"/>
        <v>1.2101278291690705E-2</v>
      </c>
      <c r="H58" s="108">
        <f t="shared" si="3"/>
        <v>1.4848238907919168E-2</v>
      </c>
      <c r="I58" s="136">
        <f t="shared" si="8"/>
        <v>6.185747082602362E-7</v>
      </c>
      <c r="J58" s="136" t="str">
        <f t="shared" si="4"/>
        <v>white</v>
      </c>
      <c r="K58" s="108" t="e">
        <f t="shared" si="5"/>
        <v>#N/A</v>
      </c>
      <c r="L58" s="108" t="e">
        <f t="shared" si="6"/>
        <v>#N/A</v>
      </c>
      <c r="M58" s="108">
        <f t="shared" si="7"/>
        <v>1.5634734113410109E-2</v>
      </c>
    </row>
    <row r="59" spans="2:13">
      <c r="B59" s="41">
        <v>3.9506849315068493</v>
      </c>
      <c r="C59" s="134">
        <v>1.6212345592791385E-2</v>
      </c>
      <c r="D59" s="144">
        <v>2</v>
      </c>
      <c r="E59" s="144">
        <f t="shared" si="0"/>
        <v>1</v>
      </c>
      <c r="F59" s="144">
        <f t="shared" si="1"/>
        <v>0</v>
      </c>
      <c r="G59" s="110">
        <f t="shared" si="2"/>
        <v>1.2101278291690705E-2</v>
      </c>
      <c r="H59" s="108">
        <f t="shared" si="3"/>
        <v>1.4848238907919168E-2</v>
      </c>
      <c r="I59" s="136">
        <f t="shared" si="8"/>
        <v>1.8607870477130687E-6</v>
      </c>
      <c r="J59" s="136" t="str">
        <f t="shared" si="4"/>
        <v>white</v>
      </c>
      <c r="K59" s="108" t="e">
        <f t="shared" si="5"/>
        <v>#N/A</v>
      </c>
      <c r="L59" s="108" t="e">
        <f t="shared" si="6"/>
        <v>#N/A</v>
      </c>
      <c r="M59" s="108">
        <f t="shared" si="7"/>
        <v>1.6212345592791385E-2</v>
      </c>
    </row>
    <row r="60" spans="2:13">
      <c r="B60" s="113">
        <v>3.989041095890411</v>
      </c>
      <c r="C60" s="134">
        <v>1.4078897535774283E-2</v>
      </c>
      <c r="D60" s="144">
        <v>3</v>
      </c>
      <c r="E60" s="144">
        <f t="shared" si="0"/>
        <v>0</v>
      </c>
      <c r="F60" s="144">
        <f t="shared" si="1"/>
        <v>0</v>
      </c>
      <c r="G60" s="110">
        <f t="shared" si="2"/>
        <v>1.2175286902254851E-2</v>
      </c>
      <c r="H60" s="108">
        <f t="shared" si="3"/>
        <v>1.2175286902254851E-2</v>
      </c>
      <c r="I60" s="136">
        <f t="shared" si="8"/>
        <v>3.6237334440482507E-6</v>
      </c>
      <c r="J60" s="136" t="str">
        <f t="shared" si="4"/>
        <v>blue</v>
      </c>
      <c r="K60" s="108" t="e">
        <f t="shared" si="5"/>
        <v>#N/A</v>
      </c>
      <c r="L60" s="108">
        <f t="shared" si="6"/>
        <v>1.4078897535774283E-2</v>
      </c>
      <c r="M60" s="108" t="e">
        <f t="shared" si="7"/>
        <v>#N/A</v>
      </c>
    </row>
    <row r="61" spans="2:13">
      <c r="B61" s="44">
        <v>3.989041095890411</v>
      </c>
      <c r="C61" s="134">
        <v>1.2290380085281081E-2</v>
      </c>
      <c r="D61" s="144">
        <v>3</v>
      </c>
      <c r="E61" s="144">
        <f t="shared" si="0"/>
        <v>0</v>
      </c>
      <c r="F61" s="144">
        <f t="shared" si="1"/>
        <v>0</v>
      </c>
      <c r="G61" s="110">
        <f t="shared" si="2"/>
        <v>1.2175286902254851E-2</v>
      </c>
      <c r="H61" s="108">
        <f t="shared" si="3"/>
        <v>1.2175286902254851E-2</v>
      </c>
      <c r="I61" s="136">
        <f t="shared" si="8"/>
        <v>1.3246440779109214E-8</v>
      </c>
      <c r="J61" s="136" t="str">
        <f t="shared" si="4"/>
        <v>blue</v>
      </c>
      <c r="K61" s="108" t="e">
        <f t="shared" si="5"/>
        <v>#N/A</v>
      </c>
      <c r="L61" s="108">
        <f t="shared" si="6"/>
        <v>1.2290380085281081E-2</v>
      </c>
      <c r="M61" s="108" t="e">
        <f t="shared" si="7"/>
        <v>#N/A</v>
      </c>
    </row>
    <row r="62" spans="2:13">
      <c r="B62" s="113">
        <v>4.0301369863013701</v>
      </c>
      <c r="C62" s="134">
        <v>1.5532843009571912E-2</v>
      </c>
      <c r="D62" s="144">
        <v>2</v>
      </c>
      <c r="E62" s="144">
        <f t="shared" si="0"/>
        <v>1</v>
      </c>
      <c r="F62" s="144">
        <f t="shared" si="1"/>
        <v>0</v>
      </c>
      <c r="G62" s="110">
        <f t="shared" si="2"/>
        <v>1.2254200186534265E-2</v>
      </c>
      <c r="H62" s="108">
        <f t="shared" si="3"/>
        <v>1.5001160802762729E-2</v>
      </c>
      <c r="I62" s="136">
        <f t="shared" si="8"/>
        <v>2.8268596903748278E-7</v>
      </c>
      <c r="J62" s="136" t="str">
        <f t="shared" si="4"/>
        <v>white</v>
      </c>
      <c r="K62" s="108" t="e">
        <f t="shared" si="5"/>
        <v>#N/A</v>
      </c>
      <c r="L62" s="108" t="e">
        <f t="shared" si="6"/>
        <v>#N/A</v>
      </c>
      <c r="M62" s="108">
        <f t="shared" si="7"/>
        <v>1.5532843009571912E-2</v>
      </c>
    </row>
    <row r="63" spans="2:13">
      <c r="B63" s="113">
        <v>4.0684931506849313</v>
      </c>
      <c r="C63" s="134">
        <v>1.1576299979005831E-2</v>
      </c>
      <c r="D63" s="144">
        <v>3</v>
      </c>
      <c r="E63" s="144">
        <f t="shared" si="0"/>
        <v>0</v>
      </c>
      <c r="F63" s="144">
        <f t="shared" si="1"/>
        <v>0</v>
      </c>
      <c r="G63" s="110">
        <f t="shared" ref="G63:G94" si="9">(beta1)+
(beta2*((1-EXP(-B63/lambda1))/(B63/lambda1)))+
(beta3*((((1-EXP(-B63/lambda1))/(B63/lambda1)))-
(EXP(-B63/lambda1))))+
(beta4*((((1-EXP(-B63/lambda2))/(B63/lambda2)))-
(EXP(-B63/lambda2))))</f>
        <v>1.2327480473920564E-2</v>
      </c>
      <c r="H63" s="108">
        <f t="shared" si="3"/>
        <v>1.2327480473920564E-2</v>
      </c>
      <c r="I63" s="136">
        <f t="shared" si="8"/>
        <v>5.6427213594034334E-7</v>
      </c>
      <c r="J63" s="136" t="str">
        <f t="shared" ref="J63:J94" si="10">IF(D63=4,"yellow",IF(D63=3,"blue",IF(D63=2,"white")))</f>
        <v>blue</v>
      </c>
      <c r="K63" s="108" t="e">
        <f t="shared" ref="K63:K94" si="11">IF($J63="yellow", $C63,NA())</f>
        <v>#N/A</v>
      </c>
      <c r="L63" s="108">
        <f t="shared" ref="L63:L94" si="12">IF($J63="blue", $C63,NA())</f>
        <v>1.1576299979005831E-2</v>
      </c>
      <c r="M63" s="108" t="e">
        <f t="shared" ref="M63:M94" si="13">IF($J63="white", $C63,NA())</f>
        <v>#N/A</v>
      </c>
    </row>
    <row r="64" spans="2:13">
      <c r="B64" s="113">
        <v>4.2821917808219174</v>
      </c>
      <c r="C64" s="134">
        <v>1.4702376362772709E-2</v>
      </c>
      <c r="D64" s="144">
        <v>2</v>
      </c>
      <c r="E64" s="144">
        <f t="shared" si="0"/>
        <v>1</v>
      </c>
      <c r="F64" s="144">
        <f t="shared" si="1"/>
        <v>0</v>
      </c>
      <c r="G64" s="110">
        <f t="shared" si="9"/>
        <v>1.2728565525305156E-2</v>
      </c>
      <c r="H64" s="108">
        <f t="shared" si="3"/>
        <v>1.547552614153362E-2</v>
      </c>
      <c r="I64" s="136">
        <f t="shared" si="8"/>
        <v>5.9776058039804509E-7</v>
      </c>
      <c r="J64" s="136" t="str">
        <f t="shared" si="10"/>
        <v>white</v>
      </c>
      <c r="K64" s="108" t="e">
        <f t="shared" si="11"/>
        <v>#N/A</v>
      </c>
      <c r="L64" s="108" t="e">
        <f t="shared" si="12"/>
        <v>#N/A</v>
      </c>
      <c r="M64" s="108">
        <f t="shared" si="13"/>
        <v>1.4702376362772709E-2</v>
      </c>
    </row>
    <row r="65" spans="2:13">
      <c r="B65" s="18">
        <v>4.2821917808219174</v>
      </c>
      <c r="C65" s="134">
        <v>1.4407639632961454E-2</v>
      </c>
      <c r="D65" s="144">
        <v>2</v>
      </c>
      <c r="E65" s="144">
        <f t="shared" si="0"/>
        <v>1</v>
      </c>
      <c r="F65" s="144">
        <f t="shared" si="1"/>
        <v>0</v>
      </c>
      <c r="G65" s="110">
        <f t="shared" si="9"/>
        <v>1.2728565525305156E-2</v>
      </c>
      <c r="H65" s="108">
        <f t="shared" si="3"/>
        <v>1.547552614153362E-2</v>
      </c>
      <c r="I65" s="136">
        <f t="shared" si="8"/>
        <v>1.1403815951904504E-6</v>
      </c>
      <c r="J65" s="136" t="str">
        <f t="shared" si="10"/>
        <v>white</v>
      </c>
      <c r="K65" s="108" t="e">
        <f t="shared" si="11"/>
        <v>#N/A</v>
      </c>
      <c r="L65" s="108" t="e">
        <f t="shared" si="12"/>
        <v>#N/A</v>
      </c>
      <c r="M65" s="108">
        <f t="shared" si="13"/>
        <v>1.4407639632961454E-2</v>
      </c>
    </row>
    <row r="66" spans="2:13">
      <c r="B66" s="40">
        <v>4.3150684931506804</v>
      </c>
      <c r="C66" s="134">
        <v>1.6718858571202481E-2</v>
      </c>
      <c r="D66" s="144">
        <v>2</v>
      </c>
      <c r="E66" s="144">
        <f t="shared" si="0"/>
        <v>1</v>
      </c>
      <c r="F66" s="144">
        <f t="shared" si="1"/>
        <v>0</v>
      </c>
      <c r="G66" s="110">
        <f t="shared" si="9"/>
        <v>1.2789112095500606E-2</v>
      </c>
      <c r="H66" s="108">
        <f t="shared" si="3"/>
        <v>1.553607271172907E-2</v>
      </c>
      <c r="I66" s="136">
        <f t="shared" si="8"/>
        <v>1.3989823893702561E-6</v>
      </c>
      <c r="J66" s="136" t="str">
        <f t="shared" si="10"/>
        <v>white</v>
      </c>
      <c r="K66" s="108" t="e">
        <f t="shared" si="11"/>
        <v>#N/A</v>
      </c>
      <c r="L66" s="108" t="e">
        <f t="shared" si="12"/>
        <v>#N/A</v>
      </c>
      <c r="M66" s="108">
        <f t="shared" si="13"/>
        <v>1.6718858571202481E-2</v>
      </c>
    </row>
    <row r="67" spans="2:13">
      <c r="B67" s="113">
        <v>4.3150684931506849</v>
      </c>
      <c r="C67" s="134">
        <v>1.6146561411952948E-2</v>
      </c>
      <c r="D67" s="144">
        <v>2</v>
      </c>
      <c r="E67" s="144">
        <f t="shared" si="0"/>
        <v>1</v>
      </c>
      <c r="F67" s="144">
        <f t="shared" si="1"/>
        <v>0</v>
      </c>
      <c r="G67" s="110">
        <f t="shared" si="9"/>
        <v>1.2789112095515568E-2</v>
      </c>
      <c r="H67" s="108">
        <f t="shared" si="3"/>
        <v>1.5536072711744031E-2</v>
      </c>
      <c r="I67" s="136">
        <f t="shared" si="8"/>
        <v>3.7269645308277195E-7</v>
      </c>
      <c r="J67" s="136" t="str">
        <f t="shared" si="10"/>
        <v>white</v>
      </c>
      <c r="K67" s="108" t="e">
        <f t="shared" si="11"/>
        <v>#N/A</v>
      </c>
      <c r="L67" s="108" t="e">
        <f t="shared" si="12"/>
        <v>#N/A</v>
      </c>
      <c r="M67" s="108">
        <f t="shared" si="13"/>
        <v>1.6146561411952948E-2</v>
      </c>
    </row>
    <row r="68" spans="2:13">
      <c r="B68" s="113">
        <v>4.3616438356164382</v>
      </c>
      <c r="C68" s="134">
        <v>1.4174112148041478E-2</v>
      </c>
      <c r="D68" s="144">
        <v>2</v>
      </c>
      <c r="E68" s="144">
        <f t="shared" si="0"/>
        <v>1</v>
      </c>
      <c r="F68" s="144">
        <f t="shared" si="1"/>
        <v>0</v>
      </c>
      <c r="G68" s="110">
        <f t="shared" si="9"/>
        <v>1.28743271159515E-2</v>
      </c>
      <c r="H68" s="108">
        <f t="shared" si="3"/>
        <v>1.5621287732179964E-2</v>
      </c>
      <c r="I68" s="136">
        <f t="shared" si="8"/>
        <v>2.0943171713265682E-6</v>
      </c>
      <c r="J68" s="136" t="str">
        <f t="shared" si="10"/>
        <v>white</v>
      </c>
      <c r="K68" s="108" t="e">
        <f t="shared" si="11"/>
        <v>#N/A</v>
      </c>
      <c r="L68" s="108" t="e">
        <f t="shared" si="12"/>
        <v>#N/A</v>
      </c>
      <c r="M68" s="108">
        <f t="shared" si="13"/>
        <v>1.4174112148041478E-2</v>
      </c>
    </row>
    <row r="69" spans="2:13">
      <c r="B69" s="113">
        <v>4.3945205479452056</v>
      </c>
      <c r="C69" s="134">
        <v>1.589128685691291E-2</v>
      </c>
      <c r="D69" s="144">
        <v>2</v>
      </c>
      <c r="E69" s="144">
        <f t="shared" si="0"/>
        <v>1</v>
      </c>
      <c r="F69" s="144">
        <f t="shared" si="1"/>
        <v>0</v>
      </c>
      <c r="G69" s="110">
        <f t="shared" si="9"/>
        <v>1.2934077276521542E-2</v>
      </c>
      <c r="H69" s="108">
        <f t="shared" si="3"/>
        <v>1.5681037892750004E-2</v>
      </c>
      <c r="I69" s="136">
        <f t="shared" si="8"/>
        <v>4.4204626931574701E-8</v>
      </c>
      <c r="J69" s="136" t="str">
        <f t="shared" si="10"/>
        <v>white</v>
      </c>
      <c r="K69" s="108" t="e">
        <f t="shared" si="11"/>
        <v>#N/A</v>
      </c>
      <c r="L69" s="108" t="e">
        <f t="shared" si="12"/>
        <v>#N/A</v>
      </c>
      <c r="M69" s="108">
        <f t="shared" si="13"/>
        <v>1.589128685691291E-2</v>
      </c>
    </row>
    <row r="70" spans="2:13">
      <c r="B70" s="113">
        <v>5</v>
      </c>
      <c r="C70" s="144"/>
      <c r="D70" s="144"/>
      <c r="E70" s="144">
        <v>0</v>
      </c>
      <c r="F70" s="144">
        <v>0</v>
      </c>
      <c r="G70" s="110">
        <f t="shared" si="9"/>
        <v>1.3971016322577837E-2</v>
      </c>
      <c r="H70" s="108">
        <f t="shared" si="3"/>
        <v>1.3971016322577837E-2</v>
      </c>
      <c r="I70" s="136" t="str">
        <f t="shared" si="8"/>
        <v/>
      </c>
      <c r="J70" s="136" t="b">
        <f t="shared" si="10"/>
        <v>0</v>
      </c>
      <c r="K70" s="108" t="e">
        <f t="shared" si="11"/>
        <v>#N/A</v>
      </c>
      <c r="L70" s="108" t="e">
        <f t="shared" si="12"/>
        <v>#N/A</v>
      </c>
      <c r="M70" s="108" t="e">
        <f t="shared" si="13"/>
        <v>#N/A</v>
      </c>
    </row>
    <row r="71" spans="2:13">
      <c r="B71" s="113">
        <v>5.2082191780821914</v>
      </c>
      <c r="C71" s="134">
        <v>1.643436209761908E-2</v>
      </c>
      <c r="D71" s="144">
        <v>2</v>
      </c>
      <c r="E71" s="144">
        <f t="shared" ref="E71:E104" si="14">IF(D71=2,1,0)</f>
        <v>1</v>
      </c>
      <c r="F71" s="144">
        <f t="shared" ref="F71:F104" si="15">IF(D71=4,1,0)</f>
        <v>0</v>
      </c>
      <c r="G71" s="110">
        <f t="shared" si="9"/>
        <v>1.4298758140295556E-2</v>
      </c>
      <c r="H71" s="108">
        <f t="shared" si="3"/>
        <v>1.7045718756524018E-2</v>
      </c>
      <c r="I71" s="136">
        <f t="shared" si="8"/>
        <v>3.7375696438740865E-7</v>
      </c>
      <c r="J71" s="136" t="str">
        <f t="shared" si="10"/>
        <v>white</v>
      </c>
      <c r="K71" s="108" t="e">
        <f t="shared" si="11"/>
        <v>#N/A</v>
      </c>
      <c r="L71" s="108" t="e">
        <f t="shared" si="12"/>
        <v>#N/A</v>
      </c>
      <c r="M71" s="108">
        <f t="shared" si="13"/>
        <v>1.643436209761908E-2</v>
      </c>
    </row>
    <row r="72" spans="2:13">
      <c r="B72" s="45">
        <v>5.2082191780821914</v>
      </c>
      <c r="C72" s="134">
        <v>1.6192557421052575E-2</v>
      </c>
      <c r="D72" s="144">
        <v>2</v>
      </c>
      <c r="E72" s="144">
        <f t="shared" si="14"/>
        <v>1</v>
      </c>
      <c r="F72" s="144">
        <f t="shared" si="15"/>
        <v>0</v>
      </c>
      <c r="G72" s="110">
        <f t="shared" si="9"/>
        <v>1.4298758140295556E-2</v>
      </c>
      <c r="H72" s="108">
        <f t="shared" si="3"/>
        <v>1.7045718756524018E-2</v>
      </c>
      <c r="I72" s="136">
        <f t="shared" si="8"/>
        <v>7.2788426434341758E-7</v>
      </c>
      <c r="J72" s="136" t="str">
        <f t="shared" si="10"/>
        <v>white</v>
      </c>
      <c r="K72" s="108" t="e">
        <f t="shared" si="11"/>
        <v>#N/A</v>
      </c>
      <c r="L72" s="108" t="e">
        <f t="shared" si="12"/>
        <v>#N/A</v>
      </c>
      <c r="M72" s="108">
        <f t="shared" si="13"/>
        <v>1.6192557421052575E-2</v>
      </c>
    </row>
    <row r="73" spans="2:13">
      <c r="B73" s="113">
        <v>5.2438356164383562</v>
      </c>
      <c r="C73" s="134">
        <v>1.3344839790226121E-2</v>
      </c>
      <c r="D73" s="144">
        <v>3</v>
      </c>
      <c r="E73" s="144">
        <f t="shared" si="14"/>
        <v>0</v>
      </c>
      <c r="F73" s="144">
        <f t="shared" si="15"/>
        <v>0</v>
      </c>
      <c r="G73" s="110">
        <f t="shared" si="9"/>
        <v>1.4353332426872012E-2</v>
      </c>
      <c r="H73" s="108">
        <f t="shared" si="3"/>
        <v>1.4353332426872012E-2</v>
      </c>
      <c r="I73" s="136">
        <f t="shared" si="8"/>
        <v>1.0170573981689797E-6</v>
      </c>
      <c r="J73" s="136" t="str">
        <f t="shared" si="10"/>
        <v>blue</v>
      </c>
      <c r="K73" s="108" t="e">
        <f t="shared" si="11"/>
        <v>#N/A</v>
      </c>
      <c r="L73" s="108">
        <f t="shared" si="12"/>
        <v>1.3344839790226121E-2</v>
      </c>
      <c r="M73" s="108" t="e">
        <f t="shared" si="13"/>
        <v>#N/A</v>
      </c>
    </row>
    <row r="74" spans="2:13">
      <c r="B74" s="49">
        <v>5.2438356164383562</v>
      </c>
      <c r="C74" s="134">
        <v>1.2959916982609015E-2</v>
      </c>
      <c r="D74" s="144">
        <v>3</v>
      </c>
      <c r="E74" s="144">
        <f t="shared" si="14"/>
        <v>0</v>
      </c>
      <c r="F74" s="144">
        <f t="shared" si="15"/>
        <v>0</v>
      </c>
      <c r="G74" s="110">
        <f t="shared" si="9"/>
        <v>1.4353332426872012E-2</v>
      </c>
      <c r="H74" s="108">
        <f t="shared" si="3"/>
        <v>1.4353332426872012E-2</v>
      </c>
      <c r="I74" s="136">
        <f t="shared" si="8"/>
        <v>1.9416066003106438E-6</v>
      </c>
      <c r="J74" s="136" t="str">
        <f t="shared" si="10"/>
        <v>blue</v>
      </c>
      <c r="K74" s="108" t="e">
        <f t="shared" si="11"/>
        <v>#N/A</v>
      </c>
      <c r="L74" s="108">
        <f t="shared" si="12"/>
        <v>1.2959916982609015E-2</v>
      </c>
      <c r="M74" s="108" t="e">
        <f t="shared" si="13"/>
        <v>#N/A</v>
      </c>
    </row>
    <row r="75" spans="2:13">
      <c r="B75" s="113">
        <v>5.2876712328767104</v>
      </c>
      <c r="C75" s="134">
        <v>1.6371260030555584E-2</v>
      </c>
      <c r="D75" s="144">
        <v>2</v>
      </c>
      <c r="E75" s="144">
        <f t="shared" si="14"/>
        <v>1</v>
      </c>
      <c r="F75" s="144">
        <f t="shared" si="15"/>
        <v>0</v>
      </c>
      <c r="G75" s="110">
        <f t="shared" si="9"/>
        <v>1.4419907972516429E-2</v>
      </c>
      <c r="H75" s="108">
        <f t="shared" si="3"/>
        <v>1.7166868588744891E-2</v>
      </c>
      <c r="I75" s="136">
        <f t="shared" si="8"/>
        <v>6.329929778640679E-7</v>
      </c>
      <c r="J75" s="136" t="str">
        <f t="shared" si="10"/>
        <v>white</v>
      </c>
      <c r="K75" s="108" t="e">
        <f t="shared" si="11"/>
        <v>#N/A</v>
      </c>
      <c r="L75" s="108" t="e">
        <f t="shared" si="12"/>
        <v>#N/A</v>
      </c>
      <c r="M75" s="108">
        <f t="shared" si="13"/>
        <v>1.6371260030555584E-2</v>
      </c>
    </row>
    <row r="76" spans="2:13">
      <c r="B76" s="113">
        <v>5.3232876712328769</v>
      </c>
      <c r="C76" s="134">
        <v>1.3106358833690546E-2</v>
      </c>
      <c r="D76" s="144">
        <v>3</v>
      </c>
      <c r="E76" s="144">
        <f t="shared" si="14"/>
        <v>0</v>
      </c>
      <c r="F76" s="144">
        <f t="shared" si="15"/>
        <v>0</v>
      </c>
      <c r="G76" s="110">
        <f t="shared" si="9"/>
        <v>1.4473520814785599E-2</v>
      </c>
      <c r="H76" s="108">
        <f t="shared" si="3"/>
        <v>1.4473520814785599E-2</v>
      </c>
      <c r="I76" s="136">
        <f t="shared" si="8"/>
        <v>1.8691318825517497E-6</v>
      </c>
      <c r="J76" s="136" t="str">
        <f t="shared" si="10"/>
        <v>blue</v>
      </c>
      <c r="K76" s="108" t="e">
        <f t="shared" si="11"/>
        <v>#N/A</v>
      </c>
      <c r="L76" s="108">
        <f t="shared" si="12"/>
        <v>1.3106358833690546E-2</v>
      </c>
      <c r="M76" s="108" t="e">
        <f t="shared" si="13"/>
        <v>#N/A</v>
      </c>
    </row>
    <row r="77" spans="2:13">
      <c r="B77" s="113">
        <v>5.5972602739726032</v>
      </c>
      <c r="C77" s="134">
        <v>1.6616059670071407E-2</v>
      </c>
      <c r="D77" s="144">
        <v>2</v>
      </c>
      <c r="E77" s="144">
        <f t="shared" si="14"/>
        <v>1</v>
      </c>
      <c r="F77" s="144">
        <f t="shared" si="15"/>
        <v>0</v>
      </c>
      <c r="G77" s="110">
        <f t="shared" si="9"/>
        <v>1.4871728457105186E-2</v>
      </c>
      <c r="H77" s="108">
        <f t="shared" si="3"/>
        <v>1.7618689073333648E-2</v>
      </c>
      <c r="I77" s="136">
        <f t="shared" si="8"/>
        <v>1.0052657202859974E-6</v>
      </c>
      <c r="J77" s="136" t="str">
        <f t="shared" si="10"/>
        <v>white</v>
      </c>
      <c r="K77" s="108" t="e">
        <f t="shared" si="11"/>
        <v>#N/A</v>
      </c>
      <c r="L77" s="108" t="e">
        <f t="shared" si="12"/>
        <v>#N/A</v>
      </c>
      <c r="M77" s="108">
        <f t="shared" si="13"/>
        <v>1.6616059670071407E-2</v>
      </c>
    </row>
    <row r="78" spans="2:13">
      <c r="B78" s="39">
        <v>5.5972602739726032</v>
      </c>
      <c r="C78" s="134">
        <v>1.6256577642729305E-2</v>
      </c>
      <c r="D78" s="144">
        <v>2</v>
      </c>
      <c r="E78" s="144">
        <f t="shared" si="14"/>
        <v>1</v>
      </c>
      <c r="F78" s="144">
        <f t="shared" si="15"/>
        <v>0</v>
      </c>
      <c r="G78" s="110">
        <f t="shared" si="9"/>
        <v>1.4871728457105186E-2</v>
      </c>
      <c r="H78" s="108">
        <f t="shared" si="3"/>
        <v>1.7618689073333648E-2</v>
      </c>
      <c r="I78" s="136">
        <f t="shared" si="8"/>
        <v>1.8553475493830099E-6</v>
      </c>
      <c r="J78" s="136" t="str">
        <f t="shared" si="10"/>
        <v>white</v>
      </c>
      <c r="K78" s="108" t="e">
        <f t="shared" si="11"/>
        <v>#N/A</v>
      </c>
      <c r="L78" s="108" t="e">
        <f t="shared" si="12"/>
        <v>#N/A</v>
      </c>
      <c r="M78" s="108">
        <f t="shared" si="13"/>
        <v>1.6256577642729305E-2</v>
      </c>
    </row>
    <row r="79" spans="2:13">
      <c r="B79" s="113">
        <v>5.6410958904109592</v>
      </c>
      <c r="C79" s="134">
        <v>1.6746692048976167E-2</v>
      </c>
      <c r="D79" s="144">
        <v>3</v>
      </c>
      <c r="E79" s="144">
        <f t="shared" si="14"/>
        <v>0</v>
      </c>
      <c r="F79" s="144">
        <f t="shared" si="15"/>
        <v>0</v>
      </c>
      <c r="G79" s="110">
        <f t="shared" si="9"/>
        <v>1.4933145747509868E-2</v>
      </c>
      <c r="H79" s="108">
        <f t="shared" si="3"/>
        <v>1.4933145747509868E-2</v>
      </c>
      <c r="I79" s="136">
        <f t="shared" si="8"/>
        <v>3.2889501875620924E-6</v>
      </c>
      <c r="J79" s="136" t="str">
        <f t="shared" si="10"/>
        <v>blue</v>
      </c>
      <c r="K79" s="108" t="e">
        <f t="shared" si="11"/>
        <v>#N/A</v>
      </c>
      <c r="L79" s="108">
        <f t="shared" si="12"/>
        <v>1.6746692048976167E-2</v>
      </c>
      <c r="M79" s="108" t="e">
        <f t="shared" si="13"/>
        <v>#N/A</v>
      </c>
    </row>
    <row r="80" spans="2:13">
      <c r="B80" s="46">
        <v>5.64109589041096</v>
      </c>
      <c r="C80" s="134">
        <v>1.5189439039037547E-2</v>
      </c>
      <c r="D80" s="144">
        <v>3</v>
      </c>
      <c r="E80" s="144">
        <f t="shared" si="14"/>
        <v>0</v>
      </c>
      <c r="F80" s="144">
        <f t="shared" si="15"/>
        <v>0</v>
      </c>
      <c r="G80" s="110">
        <f t="shared" si="9"/>
        <v>1.4933145747512856E-2</v>
      </c>
      <c r="H80" s="108">
        <f t="shared" si="3"/>
        <v>1.4933145747512856E-2</v>
      </c>
      <c r="I80" s="136">
        <f t="shared" si="8"/>
        <v>6.5686251280560242E-8</v>
      </c>
      <c r="J80" s="136" t="str">
        <f t="shared" si="10"/>
        <v>blue</v>
      </c>
      <c r="K80" s="108" t="e">
        <f t="shared" si="11"/>
        <v>#N/A</v>
      </c>
      <c r="L80" s="108">
        <f t="shared" si="12"/>
        <v>1.5189439039037547E-2</v>
      </c>
      <c r="M80" s="108" t="e">
        <f t="shared" si="13"/>
        <v>#N/A</v>
      </c>
    </row>
    <row r="81" spans="2:13">
      <c r="B81" s="113">
        <v>5.6767123287671231</v>
      </c>
      <c r="C81" s="134">
        <v>1.6639903410952409E-2</v>
      </c>
      <c r="D81" s="144">
        <v>2</v>
      </c>
      <c r="E81" s="144">
        <f t="shared" si="14"/>
        <v>1</v>
      </c>
      <c r="F81" s="144">
        <f t="shared" si="15"/>
        <v>0</v>
      </c>
      <c r="G81" s="110">
        <f t="shared" si="9"/>
        <v>1.4982589138160939E-2</v>
      </c>
      <c r="H81" s="108">
        <f t="shared" si="3"/>
        <v>1.7729549754389402E-2</v>
      </c>
      <c r="I81" s="136">
        <f t="shared" si="8"/>
        <v>1.1873291537656111E-6</v>
      </c>
      <c r="J81" s="136" t="str">
        <f t="shared" si="10"/>
        <v>white</v>
      </c>
      <c r="K81" s="108" t="e">
        <f t="shared" si="11"/>
        <v>#N/A</v>
      </c>
      <c r="L81" s="108" t="e">
        <f t="shared" si="12"/>
        <v>#N/A</v>
      </c>
      <c r="M81" s="108">
        <f t="shared" si="13"/>
        <v>1.6639903410952409E-2</v>
      </c>
    </row>
    <row r="82" spans="2:13">
      <c r="B82" s="113">
        <v>5.720547945205479</v>
      </c>
      <c r="C82" s="134">
        <v>1.3978378138849203E-2</v>
      </c>
      <c r="D82" s="144">
        <v>3</v>
      </c>
      <c r="E82" s="144">
        <f t="shared" si="14"/>
        <v>0</v>
      </c>
      <c r="F82" s="144">
        <f t="shared" si="15"/>
        <v>0</v>
      </c>
      <c r="G82" s="110">
        <f t="shared" si="9"/>
        <v>1.504288271148705E-2</v>
      </c>
      <c r="H82" s="108">
        <f t="shared" si="3"/>
        <v>1.504288271148705E-2</v>
      </c>
      <c r="I82" s="136">
        <f t="shared" si="8"/>
        <v>1.1331699851668867E-6</v>
      </c>
      <c r="J82" s="136" t="str">
        <f t="shared" si="10"/>
        <v>blue</v>
      </c>
      <c r="K82" s="108" t="e">
        <f t="shared" si="11"/>
        <v>#N/A</v>
      </c>
      <c r="L82" s="108">
        <f t="shared" si="12"/>
        <v>1.3978378138849203E-2</v>
      </c>
      <c r="M82" s="108" t="e">
        <f t="shared" si="13"/>
        <v>#N/A</v>
      </c>
    </row>
    <row r="83" spans="2:13">
      <c r="B83" s="113">
        <v>5.9917808219178079</v>
      </c>
      <c r="C83" s="134">
        <v>1.7496662415928534E-2</v>
      </c>
      <c r="D83" s="144">
        <v>3</v>
      </c>
      <c r="E83" s="144">
        <f t="shared" si="14"/>
        <v>0</v>
      </c>
      <c r="F83" s="144">
        <f t="shared" si="15"/>
        <v>0</v>
      </c>
      <c r="G83" s="110">
        <f t="shared" si="9"/>
        <v>1.5402501568118192E-2</v>
      </c>
      <c r="H83" s="108">
        <f t="shared" si="3"/>
        <v>1.5402501568118192E-2</v>
      </c>
      <c r="I83" s="136">
        <f t="shared" si="8"/>
        <v>4.3855096565017316E-6</v>
      </c>
      <c r="J83" s="136" t="str">
        <f t="shared" si="10"/>
        <v>blue</v>
      </c>
      <c r="K83" s="108" t="e">
        <f t="shared" si="11"/>
        <v>#N/A</v>
      </c>
      <c r="L83" s="108">
        <f t="shared" si="12"/>
        <v>1.7496662415928534E-2</v>
      </c>
      <c r="M83" s="108" t="e">
        <f t="shared" si="13"/>
        <v>#N/A</v>
      </c>
    </row>
    <row r="84" spans="2:13">
      <c r="B84" s="47">
        <v>5.9917808219178079</v>
      </c>
      <c r="C84" s="134">
        <v>1.669768777792487E-2</v>
      </c>
      <c r="D84" s="144">
        <v>3</v>
      </c>
      <c r="E84" s="144">
        <f t="shared" si="14"/>
        <v>0</v>
      </c>
      <c r="F84" s="144">
        <f t="shared" si="15"/>
        <v>0</v>
      </c>
      <c r="G84" s="110">
        <f t="shared" si="9"/>
        <v>1.5402501568118192E-2</v>
      </c>
      <c r="H84" s="108">
        <f t="shared" si="3"/>
        <v>1.5402501568118192E-2</v>
      </c>
      <c r="I84" s="136">
        <f t="shared" si="8"/>
        <v>1.6775073180733868E-6</v>
      </c>
      <c r="J84" s="136" t="str">
        <f t="shared" si="10"/>
        <v>blue</v>
      </c>
      <c r="K84" s="108" t="e">
        <f t="shared" si="11"/>
        <v>#N/A</v>
      </c>
      <c r="L84" s="108">
        <f t="shared" si="12"/>
        <v>1.669768777792487E-2</v>
      </c>
      <c r="M84" s="108" t="e">
        <f t="shared" si="13"/>
        <v>#N/A</v>
      </c>
    </row>
    <row r="85" spans="2:13">
      <c r="B85" s="113">
        <v>6.0684931506849313</v>
      </c>
      <c r="C85" s="134">
        <v>1.5291692750738091E-2</v>
      </c>
      <c r="D85" s="144">
        <v>3</v>
      </c>
      <c r="E85" s="144">
        <f t="shared" si="14"/>
        <v>0</v>
      </c>
      <c r="F85" s="144">
        <f t="shared" si="15"/>
        <v>0</v>
      </c>
      <c r="G85" s="110">
        <f t="shared" si="9"/>
        <v>1.5500118943404194E-2</v>
      </c>
      <c r="H85" s="108">
        <f t="shared" si="3"/>
        <v>1.5500118943404194E-2</v>
      </c>
      <c r="I85" s="136">
        <f t="shared" si="8"/>
        <v>4.344147778928747E-8</v>
      </c>
      <c r="J85" s="136" t="str">
        <f t="shared" si="10"/>
        <v>blue</v>
      </c>
      <c r="K85" s="108" t="e">
        <f t="shared" si="11"/>
        <v>#N/A</v>
      </c>
      <c r="L85" s="108">
        <f t="shared" si="12"/>
        <v>1.5291692750738091E-2</v>
      </c>
      <c r="M85" s="108" t="e">
        <f t="shared" si="13"/>
        <v>#N/A</v>
      </c>
    </row>
    <row r="86" spans="2:13">
      <c r="B86" s="54">
        <v>6.0684931506849313</v>
      </c>
      <c r="C86" s="134">
        <v>1.5338067479030042E-2</v>
      </c>
      <c r="D86" s="144">
        <v>3</v>
      </c>
      <c r="E86" s="144">
        <f t="shared" si="14"/>
        <v>0</v>
      </c>
      <c r="F86" s="144">
        <f t="shared" si="15"/>
        <v>0</v>
      </c>
      <c r="G86" s="110">
        <f t="shared" si="9"/>
        <v>1.5500118943404194E-2</v>
      </c>
      <c r="H86" s="108">
        <f t="shared" si="3"/>
        <v>1.5500118943404194E-2</v>
      </c>
      <c r="I86" s="136">
        <f t="shared" si="8"/>
        <v>2.6260677105807004E-8</v>
      </c>
      <c r="J86" s="136" t="str">
        <f t="shared" si="10"/>
        <v>blue</v>
      </c>
      <c r="K86" s="108" t="e">
        <f t="shared" si="11"/>
        <v>#N/A</v>
      </c>
      <c r="L86" s="108">
        <f t="shared" si="12"/>
        <v>1.5338067479030042E-2</v>
      </c>
      <c r="M86" s="108" t="e">
        <f t="shared" si="13"/>
        <v>#N/A</v>
      </c>
    </row>
    <row r="87" spans="2:13">
      <c r="B87" s="113">
        <v>6.0712328767123287</v>
      </c>
      <c r="C87" s="134">
        <v>1.5952963718968184E-2</v>
      </c>
      <c r="D87" s="144">
        <v>3</v>
      </c>
      <c r="E87" s="144">
        <f t="shared" si="14"/>
        <v>0</v>
      </c>
      <c r="F87" s="144">
        <f t="shared" si="15"/>
        <v>0</v>
      </c>
      <c r="G87" s="110">
        <f t="shared" si="9"/>
        <v>1.5503572768983318E-2</v>
      </c>
      <c r="H87" s="108">
        <f t="shared" si="3"/>
        <v>1.5503572768983318E-2</v>
      </c>
      <c r="I87" s="136">
        <f t="shared" si="8"/>
        <v>2.0195222592830031E-7</v>
      </c>
      <c r="J87" s="136" t="str">
        <f t="shared" si="10"/>
        <v>blue</v>
      </c>
      <c r="K87" s="108" t="e">
        <f t="shared" si="11"/>
        <v>#N/A</v>
      </c>
      <c r="L87" s="108">
        <f t="shared" si="12"/>
        <v>1.5952963718968184E-2</v>
      </c>
      <c r="M87" s="108" t="e">
        <f t="shared" si="13"/>
        <v>#N/A</v>
      </c>
    </row>
    <row r="88" spans="2:13">
      <c r="B88" s="113">
        <v>6.1479452054794521</v>
      </c>
      <c r="C88" s="134">
        <v>1.5555450301468259E-2</v>
      </c>
      <c r="D88" s="144">
        <v>3</v>
      </c>
      <c r="E88" s="144">
        <f t="shared" si="14"/>
        <v>0</v>
      </c>
      <c r="F88" s="144">
        <f t="shared" si="15"/>
        <v>0</v>
      </c>
      <c r="G88" s="110">
        <f t="shared" si="9"/>
        <v>1.5599377065261825E-2</v>
      </c>
      <c r="H88" s="108">
        <f t="shared" si="3"/>
        <v>1.5599377065261825E-2</v>
      </c>
      <c r="I88" s="136">
        <f t="shared" si="8"/>
        <v>1.9295605773757652E-9</v>
      </c>
      <c r="J88" s="136" t="str">
        <f t="shared" si="10"/>
        <v>blue</v>
      </c>
      <c r="K88" s="108" t="e">
        <f t="shared" si="11"/>
        <v>#N/A</v>
      </c>
      <c r="L88" s="108">
        <f t="shared" si="12"/>
        <v>1.5555450301468259E-2</v>
      </c>
      <c r="M88" s="108" t="e">
        <f t="shared" si="13"/>
        <v>#N/A</v>
      </c>
    </row>
    <row r="89" spans="2:13">
      <c r="B89" s="113">
        <v>6.6958904109589037</v>
      </c>
      <c r="C89" s="134">
        <v>1.5841107586842085E-2</v>
      </c>
      <c r="D89" s="144">
        <v>3</v>
      </c>
      <c r="E89" s="144">
        <f t="shared" si="14"/>
        <v>0</v>
      </c>
      <c r="F89" s="144">
        <f t="shared" si="15"/>
        <v>0</v>
      </c>
      <c r="G89" s="110">
        <f t="shared" si="9"/>
        <v>1.6235504581528285E-2</v>
      </c>
      <c r="H89" s="108">
        <f t="shared" si="3"/>
        <v>1.6235504581528285E-2</v>
      </c>
      <c r="I89" s="136">
        <f t="shared" si="8"/>
        <v>1.5554898941750624E-7</v>
      </c>
      <c r="J89" s="136" t="str">
        <f t="shared" si="10"/>
        <v>blue</v>
      </c>
      <c r="K89" s="108" t="e">
        <f t="shared" si="11"/>
        <v>#N/A</v>
      </c>
      <c r="L89" s="108">
        <f t="shared" si="12"/>
        <v>1.5841107586842085E-2</v>
      </c>
      <c r="M89" s="108" t="e">
        <f t="shared" si="13"/>
        <v>#N/A</v>
      </c>
    </row>
    <row r="90" spans="2:13">
      <c r="B90" s="50">
        <v>6.6958904109589037</v>
      </c>
      <c r="C90" s="134">
        <v>1.5841107586842085E-2</v>
      </c>
      <c r="D90" s="144">
        <v>3</v>
      </c>
      <c r="E90" s="144">
        <f t="shared" si="14"/>
        <v>0</v>
      </c>
      <c r="F90" s="144">
        <f t="shared" si="15"/>
        <v>0</v>
      </c>
      <c r="G90" s="110">
        <f t="shared" si="9"/>
        <v>1.6235504581528285E-2</v>
      </c>
      <c r="H90" s="108">
        <f t="shared" si="3"/>
        <v>1.6235504581528285E-2</v>
      </c>
      <c r="I90" s="136">
        <f t="shared" si="8"/>
        <v>1.5554898941750624E-7</v>
      </c>
      <c r="J90" s="136" t="str">
        <f t="shared" si="10"/>
        <v>blue</v>
      </c>
      <c r="K90" s="108" t="e">
        <f t="shared" si="11"/>
        <v>#N/A</v>
      </c>
      <c r="L90" s="108">
        <f t="shared" si="12"/>
        <v>1.5841107586842085E-2</v>
      </c>
      <c r="M90" s="108" t="e">
        <f t="shared" si="13"/>
        <v>#N/A</v>
      </c>
    </row>
    <row r="91" spans="2:13">
      <c r="B91" s="113">
        <v>6.7753424657534245</v>
      </c>
      <c r="C91" s="134">
        <v>1.6002301822222238E-2</v>
      </c>
      <c r="D91" s="144">
        <v>3</v>
      </c>
      <c r="E91" s="144">
        <f t="shared" si="14"/>
        <v>0</v>
      </c>
      <c r="F91" s="144">
        <f t="shared" si="15"/>
        <v>0</v>
      </c>
      <c r="G91" s="110">
        <f t="shared" si="9"/>
        <v>1.6321125899787306E-2</v>
      </c>
      <c r="H91" s="108">
        <f t="shared" si="3"/>
        <v>1.6321125899787306E-2</v>
      </c>
      <c r="I91" s="136">
        <f t="shared" si="8"/>
        <v>1.0164879243521634E-7</v>
      </c>
      <c r="J91" s="136" t="str">
        <f t="shared" si="10"/>
        <v>blue</v>
      </c>
      <c r="K91" s="108" t="e">
        <f t="shared" si="11"/>
        <v>#N/A</v>
      </c>
      <c r="L91" s="108">
        <f t="shared" si="12"/>
        <v>1.6002301822222238E-2</v>
      </c>
      <c r="M91" s="108" t="e">
        <f t="shared" si="13"/>
        <v>#N/A</v>
      </c>
    </row>
    <row r="92" spans="2:13">
      <c r="B92" s="113">
        <v>7.0164383561643833</v>
      </c>
      <c r="C92" s="134">
        <v>1.9956696287857151E-2</v>
      </c>
      <c r="D92" s="144">
        <v>2</v>
      </c>
      <c r="E92" s="144">
        <f t="shared" si="14"/>
        <v>1</v>
      </c>
      <c r="F92" s="144">
        <f t="shared" si="15"/>
        <v>0</v>
      </c>
      <c r="G92" s="110">
        <f t="shared" si="9"/>
        <v>1.6571445669517897E-2</v>
      </c>
      <c r="H92" s="108">
        <f t="shared" si="3"/>
        <v>1.931840628574636E-2</v>
      </c>
      <c r="I92" s="136">
        <f t="shared" si="8"/>
        <v>4.0741412679459282E-7</v>
      </c>
      <c r="J92" s="136" t="str">
        <f t="shared" si="10"/>
        <v>white</v>
      </c>
      <c r="K92" s="108" t="e">
        <f t="shared" si="11"/>
        <v>#N/A</v>
      </c>
      <c r="L92" s="108" t="e">
        <f t="shared" si="12"/>
        <v>#N/A</v>
      </c>
      <c r="M92" s="108">
        <f t="shared" si="13"/>
        <v>1.9956696287857151E-2</v>
      </c>
    </row>
    <row r="93" spans="2:13">
      <c r="B93" s="38">
        <v>7.0164383561643833</v>
      </c>
      <c r="C93" s="134">
        <v>2.1492548648045093E-2</v>
      </c>
      <c r="D93" s="144">
        <v>2</v>
      </c>
      <c r="E93" s="144">
        <f t="shared" si="14"/>
        <v>1</v>
      </c>
      <c r="F93" s="144">
        <f t="shared" si="15"/>
        <v>0</v>
      </c>
      <c r="G93" s="110">
        <f t="shared" si="9"/>
        <v>1.6571445669517897E-2</v>
      </c>
      <c r="H93" s="108">
        <f t="shared" si="3"/>
        <v>1.931840628574636E-2</v>
      </c>
      <c r="I93" s="136">
        <f t="shared" si="8"/>
        <v>4.7268950115419158E-6</v>
      </c>
      <c r="J93" s="136" t="str">
        <f t="shared" si="10"/>
        <v>white</v>
      </c>
      <c r="K93" s="108" t="e">
        <f t="shared" si="11"/>
        <v>#N/A</v>
      </c>
      <c r="L93" s="108" t="e">
        <f t="shared" si="12"/>
        <v>#N/A</v>
      </c>
      <c r="M93" s="108">
        <f t="shared" si="13"/>
        <v>2.1492548648045093E-2</v>
      </c>
    </row>
    <row r="94" spans="2:13">
      <c r="B94" s="113">
        <v>7.0191780821917806</v>
      </c>
      <c r="C94" s="134">
        <v>1.676739842221308E-2</v>
      </c>
      <c r="D94" s="144">
        <v>3</v>
      </c>
      <c r="E94" s="144">
        <f t="shared" si="14"/>
        <v>0</v>
      </c>
      <c r="F94" s="144">
        <f t="shared" si="15"/>
        <v>0</v>
      </c>
      <c r="G94" s="110">
        <f t="shared" si="9"/>
        <v>1.6574210496840824E-2</v>
      </c>
      <c r="H94" s="108">
        <f t="shared" si="3"/>
        <v>1.6574210496840824E-2</v>
      </c>
      <c r="I94" s="136">
        <f t="shared" si="8"/>
        <v>3.7321574509636131E-8</v>
      </c>
      <c r="J94" s="136" t="str">
        <f t="shared" si="10"/>
        <v>blue</v>
      </c>
      <c r="K94" s="108" t="e">
        <f t="shared" si="11"/>
        <v>#N/A</v>
      </c>
      <c r="L94" s="108">
        <f t="shared" si="12"/>
        <v>1.676739842221308E-2</v>
      </c>
      <c r="M94" s="108" t="e">
        <f t="shared" si="13"/>
        <v>#N/A</v>
      </c>
    </row>
    <row r="95" spans="2:13">
      <c r="B95" s="65">
        <v>7.0191780821917806</v>
      </c>
      <c r="C95" s="134">
        <v>1.4791130634223038E-2</v>
      </c>
      <c r="D95" s="144">
        <v>3</v>
      </c>
      <c r="E95" s="144">
        <f t="shared" si="14"/>
        <v>0</v>
      </c>
      <c r="F95" s="144">
        <f t="shared" si="15"/>
        <v>0</v>
      </c>
      <c r="G95" s="110">
        <f t="shared" ref="G95:G104" si="16">(beta1)+
(beta2*((1-EXP(-B95/lambda1))/(B95/lambda1)))+
(beta3*((((1-EXP(-B95/lambda1))/(B95/lambda1)))-
(EXP(-B95/lambda1))))+
(beta4*((((1-EXP(-B95/lambda2))/(B95/lambda2)))-
(EXP(-B95/lambda2))))</f>
        <v>1.6574210496840824E-2</v>
      </c>
      <c r="H95" s="108">
        <f t="shared" ref="H95:H104" si="17">(beta1)+
(beta2*((1-EXP(-B95/lambda1))/(B95/lambda1)))+
(beta3*((((1-EXP(-B95/lambda1))/(B95/lambda1)))-
(EXP(-B95/lambda1))))+
(beta4*((((1-EXP(-B95/lambda2))/(B95/lambda2)))-
(EXP(-B95/lambda2))))+(E95*beta5)+(F95*beta6)</f>
        <v>1.6574210496840824E-2</v>
      </c>
      <c r="I95" s="136">
        <f t="shared" si="8"/>
        <v>3.1793737964730631E-6</v>
      </c>
      <c r="J95" s="136" t="str">
        <f t="shared" ref="J95:J104" si="18">IF(D95=4,"yellow",IF(D95=3,"blue",IF(D95=2,"white")))</f>
        <v>blue</v>
      </c>
      <c r="K95" s="108" t="e">
        <f t="shared" ref="K95:K104" si="19">IF($J95="yellow", $C95,NA())</f>
        <v>#N/A</v>
      </c>
      <c r="L95" s="108">
        <f t="shared" ref="L95:L104" si="20">IF($J95="blue", $C95,NA())</f>
        <v>1.4791130634223038E-2</v>
      </c>
      <c r="M95" s="108" t="e">
        <f t="shared" ref="M95:M104" si="21">IF($J95="white", $C95,NA())</f>
        <v>#N/A</v>
      </c>
    </row>
    <row r="96" spans="2:13">
      <c r="B96" s="113">
        <v>7.021917808219178</v>
      </c>
      <c r="C96" s="134">
        <v>2.021820513030952E-2</v>
      </c>
      <c r="D96" s="144">
        <v>2</v>
      </c>
      <c r="E96" s="144">
        <f t="shared" si="14"/>
        <v>1</v>
      </c>
      <c r="F96" s="144">
        <f t="shared" si="15"/>
        <v>0</v>
      </c>
      <c r="G96" s="110">
        <f t="shared" si="16"/>
        <v>1.6576973597807649E-2</v>
      </c>
      <c r="H96" s="108">
        <f t="shared" si="17"/>
        <v>1.9323934214036113E-2</v>
      </c>
      <c r="I96" s="136">
        <f t="shared" si="8"/>
        <v>7.9972047169247885E-7</v>
      </c>
      <c r="J96" s="136" t="str">
        <f t="shared" si="18"/>
        <v>white</v>
      </c>
      <c r="K96" s="108" t="e">
        <f t="shared" si="19"/>
        <v>#N/A</v>
      </c>
      <c r="L96" s="108" t="e">
        <f t="shared" si="20"/>
        <v>#N/A</v>
      </c>
      <c r="M96" s="108">
        <f t="shared" si="21"/>
        <v>2.021820513030952E-2</v>
      </c>
    </row>
    <row r="97" spans="2:13">
      <c r="B97" s="17">
        <v>7.021917808219178</v>
      </c>
      <c r="C97" s="134">
        <v>2.1133812215511232E-2</v>
      </c>
      <c r="D97" s="144">
        <v>2</v>
      </c>
      <c r="E97" s="144">
        <f t="shared" si="14"/>
        <v>1</v>
      </c>
      <c r="F97" s="144">
        <f t="shared" si="15"/>
        <v>0</v>
      </c>
      <c r="G97" s="110">
        <f t="shared" si="16"/>
        <v>1.6576973597807649E-2</v>
      </c>
      <c r="H97" s="108">
        <f t="shared" si="17"/>
        <v>1.9323934214036113E-2</v>
      </c>
      <c r="I97" s="136">
        <f t="shared" si="8"/>
        <v>3.2756583802235727E-6</v>
      </c>
      <c r="J97" s="136" t="str">
        <f t="shared" si="18"/>
        <v>white</v>
      </c>
      <c r="K97" s="108" t="e">
        <f t="shared" si="19"/>
        <v>#N/A</v>
      </c>
      <c r="L97" s="108" t="e">
        <f t="shared" si="20"/>
        <v>#N/A</v>
      </c>
      <c r="M97" s="108">
        <f t="shared" si="21"/>
        <v>2.1133812215511232E-2</v>
      </c>
    </row>
    <row r="98" spans="2:13">
      <c r="B98" s="113">
        <v>7.0273972602739727</v>
      </c>
      <c r="C98" s="134">
        <v>1.5706499444732961E-2</v>
      </c>
      <c r="D98" s="144">
        <v>3</v>
      </c>
      <c r="E98" s="144">
        <f t="shared" si="14"/>
        <v>0</v>
      </c>
      <c r="F98" s="144">
        <f t="shared" si="15"/>
        <v>0</v>
      </c>
      <c r="G98" s="110">
        <f t="shared" si="16"/>
        <v>1.6582494558588783E-2</v>
      </c>
      <c r="H98" s="108">
        <f t="shared" si="17"/>
        <v>1.6582494558588783E-2</v>
      </c>
      <c r="I98" s="136">
        <f t="shared" ref="I98:I104" si="22">IF(C98&gt;0,POWER(C98-H98,2),"")</f>
        <v>7.6736743949927372E-7</v>
      </c>
      <c r="J98" s="136" t="str">
        <f t="shared" si="18"/>
        <v>blue</v>
      </c>
      <c r="K98" s="108" t="e">
        <f t="shared" si="19"/>
        <v>#N/A</v>
      </c>
      <c r="L98" s="108">
        <f t="shared" si="20"/>
        <v>1.5706499444732961E-2</v>
      </c>
      <c r="M98" s="108" t="e">
        <f t="shared" si="21"/>
        <v>#N/A</v>
      </c>
    </row>
    <row r="99" spans="2:13">
      <c r="B99" s="51">
        <v>7.0273972602739727</v>
      </c>
      <c r="C99" s="134">
        <v>1.596436255676199E-2</v>
      </c>
      <c r="D99" s="144">
        <v>3</v>
      </c>
      <c r="E99" s="144">
        <f t="shared" si="14"/>
        <v>0</v>
      </c>
      <c r="F99" s="144">
        <f t="shared" si="15"/>
        <v>0</v>
      </c>
      <c r="G99" s="110">
        <f t="shared" si="16"/>
        <v>1.6582494558588783E-2</v>
      </c>
      <c r="H99" s="108">
        <f t="shared" si="17"/>
        <v>1.6582494558588783E-2</v>
      </c>
      <c r="I99" s="136">
        <f t="shared" si="22"/>
        <v>3.8208717168239792E-7</v>
      </c>
      <c r="J99" s="136" t="str">
        <f t="shared" si="18"/>
        <v>blue</v>
      </c>
      <c r="K99" s="108" t="e">
        <f t="shared" si="19"/>
        <v>#N/A</v>
      </c>
      <c r="L99" s="108">
        <f t="shared" si="20"/>
        <v>1.596436255676199E-2</v>
      </c>
      <c r="M99" s="108" t="e">
        <f t="shared" si="21"/>
        <v>#N/A</v>
      </c>
    </row>
    <row r="100" spans="2:13">
      <c r="B100" s="113">
        <v>7.0958904109588996</v>
      </c>
      <c r="C100" s="134">
        <v>1.9868000479563497E-2</v>
      </c>
      <c r="D100" s="144">
        <v>2</v>
      </c>
      <c r="E100" s="144">
        <f t="shared" si="14"/>
        <v>1</v>
      </c>
      <c r="F100" s="144">
        <f t="shared" si="15"/>
        <v>0</v>
      </c>
      <c r="G100" s="110">
        <f t="shared" si="16"/>
        <v>1.6650920892170431E-2</v>
      </c>
      <c r="H100" s="108">
        <f t="shared" si="17"/>
        <v>1.9397881508398895E-2</v>
      </c>
      <c r="I100" s="136">
        <f t="shared" si="22"/>
        <v>2.21011847048864E-7</v>
      </c>
      <c r="J100" s="136" t="str">
        <f t="shared" si="18"/>
        <v>white</v>
      </c>
      <c r="K100" s="108" t="e">
        <f t="shared" si="19"/>
        <v>#N/A</v>
      </c>
      <c r="L100" s="108" t="e">
        <f t="shared" si="20"/>
        <v>#N/A</v>
      </c>
      <c r="M100" s="108">
        <f t="shared" si="21"/>
        <v>1.9868000479563497E-2</v>
      </c>
    </row>
    <row r="101" spans="2:13">
      <c r="B101" s="113">
        <v>7.1013698630136988</v>
      </c>
      <c r="C101" s="134">
        <v>1.9194951004404805E-2</v>
      </c>
      <c r="D101" s="144">
        <v>2</v>
      </c>
      <c r="E101" s="144">
        <f t="shared" si="14"/>
        <v>1</v>
      </c>
      <c r="F101" s="144">
        <f t="shared" si="15"/>
        <v>0</v>
      </c>
      <c r="G101" s="110">
        <f t="shared" si="16"/>
        <v>1.6656348536140515E-2</v>
      </c>
      <c r="H101" s="108">
        <f t="shared" si="17"/>
        <v>1.9403309152368979E-2</v>
      </c>
      <c r="I101" s="136">
        <f t="shared" si="22"/>
        <v>4.341311782306079E-8</v>
      </c>
      <c r="J101" s="136" t="str">
        <f t="shared" si="18"/>
        <v>white</v>
      </c>
      <c r="K101" s="108" t="e">
        <f t="shared" si="19"/>
        <v>#N/A</v>
      </c>
      <c r="L101" s="108" t="e">
        <f t="shared" si="20"/>
        <v>#N/A</v>
      </c>
      <c r="M101" s="108">
        <f t="shared" si="21"/>
        <v>1.9194951004404805E-2</v>
      </c>
    </row>
    <row r="102" spans="2:13">
      <c r="B102" s="113">
        <v>9.3068493150684937</v>
      </c>
      <c r="C102" s="134">
        <v>2.0149189286955416E-2</v>
      </c>
      <c r="D102" s="144">
        <v>3</v>
      </c>
      <c r="E102" s="144">
        <f t="shared" si="14"/>
        <v>0</v>
      </c>
      <c r="F102" s="144">
        <f t="shared" si="15"/>
        <v>0</v>
      </c>
      <c r="G102" s="110">
        <f t="shared" si="16"/>
        <v>1.8387437749664295E-2</v>
      </c>
      <c r="H102" s="108">
        <f t="shared" si="17"/>
        <v>1.8387437749664295E-2</v>
      </c>
      <c r="I102" s="136">
        <f t="shared" si="22"/>
        <v>3.1037684791476255E-6</v>
      </c>
      <c r="J102" s="136" t="str">
        <f t="shared" si="18"/>
        <v>blue</v>
      </c>
      <c r="K102" s="108" t="e">
        <f t="shared" si="19"/>
        <v>#N/A</v>
      </c>
      <c r="L102" s="108">
        <f t="shared" si="20"/>
        <v>2.0149189286955416E-2</v>
      </c>
      <c r="M102" s="108" t="e">
        <f t="shared" si="21"/>
        <v>#N/A</v>
      </c>
    </row>
    <row r="103" spans="2:13">
      <c r="B103" s="55">
        <v>9.3068493150684937</v>
      </c>
      <c r="C103" s="134">
        <v>1.8956769773366303E-2</v>
      </c>
      <c r="D103" s="144">
        <v>3</v>
      </c>
      <c r="E103" s="144">
        <f t="shared" si="14"/>
        <v>0</v>
      </c>
      <c r="F103" s="144">
        <f t="shared" si="15"/>
        <v>0</v>
      </c>
      <c r="G103" s="110">
        <f t="shared" si="16"/>
        <v>1.8387437749664295E-2</v>
      </c>
      <c r="H103" s="108">
        <f t="shared" si="17"/>
        <v>1.8387437749664295E-2</v>
      </c>
      <c r="I103" s="136">
        <f t="shared" si="22"/>
        <v>3.241389532126237E-7</v>
      </c>
      <c r="J103" s="136" t="str">
        <f t="shared" si="18"/>
        <v>blue</v>
      </c>
      <c r="K103" s="108" t="e">
        <f t="shared" si="19"/>
        <v>#N/A</v>
      </c>
      <c r="L103" s="108">
        <f t="shared" si="20"/>
        <v>1.8956769773366303E-2</v>
      </c>
      <c r="M103" s="108" t="e">
        <f t="shared" si="21"/>
        <v>#N/A</v>
      </c>
    </row>
    <row r="104" spans="2:13">
      <c r="B104" s="77">
        <v>9.3863013698630144</v>
      </c>
      <c r="C104" s="76">
        <v>1.7819489894175158E-2</v>
      </c>
      <c r="D104" s="152">
        <v>3</v>
      </c>
      <c r="E104" s="152">
        <f t="shared" si="14"/>
        <v>0</v>
      </c>
      <c r="F104" s="152">
        <f t="shared" si="15"/>
        <v>0</v>
      </c>
      <c r="G104" s="118">
        <f t="shared" si="16"/>
        <v>1.8436301158581317E-2</v>
      </c>
      <c r="H104" s="130">
        <f t="shared" si="17"/>
        <v>1.8436301158581317E-2</v>
      </c>
      <c r="I104" s="151">
        <f t="shared" si="22"/>
        <v>3.8045613589832398E-7</v>
      </c>
      <c r="J104" s="151" t="str">
        <f t="shared" si="18"/>
        <v>blue</v>
      </c>
      <c r="K104" s="130" t="e">
        <f t="shared" si="19"/>
        <v>#N/A</v>
      </c>
      <c r="L104" s="130">
        <f t="shared" si="20"/>
        <v>1.7819489894175158E-2</v>
      </c>
      <c r="M104" s="130" t="e">
        <f t="shared" si="21"/>
        <v>#N/A</v>
      </c>
    </row>
    <row r="105" spans="2:13">
      <c r="H105" s="164" t="s">
        <v>72</v>
      </c>
      <c r="I105" s="183">
        <f>SUM(I31:I104)</f>
        <v>8.0063139590293814E-5</v>
      </c>
    </row>
  </sheetData>
  <sortState ref="B2:M75">
    <sortCondition ref="B2"/>
  </sortState>
  <mergeCells count="1">
    <mergeCell ref="O30:P3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13"/>
  <sheetViews>
    <sheetView showGridLines="0" workbookViewId="0"/>
  </sheetViews>
  <sheetFormatPr defaultRowHeight="15"/>
  <cols>
    <col min="1" max="1" width="2.42578125" customWidth="1"/>
    <col min="2" max="2" width="12.42578125" customWidth="1"/>
    <col min="3" max="3" width="14.42578125" customWidth="1"/>
    <col min="4" max="4" width="14.140625" customWidth="1"/>
    <col min="5" max="5" width="13.5703125" customWidth="1"/>
    <col min="6" max="6" width="11.85546875" customWidth="1"/>
  </cols>
  <sheetData>
    <row r="1" spans="1:10" ht="23.25">
      <c r="A1" s="7" t="s">
        <v>42</v>
      </c>
    </row>
    <row r="3" spans="1:10" s="169" customFormat="1">
      <c r="B3" s="168" t="s">
        <v>61</v>
      </c>
    </row>
    <row r="4" spans="1:10" s="170" customFormat="1"/>
    <row r="5" spans="1:10" ht="30">
      <c r="B5" s="10" t="s">
        <v>37</v>
      </c>
      <c r="C5" s="11" t="s">
        <v>41</v>
      </c>
      <c r="D5" s="11" t="s">
        <v>38</v>
      </c>
      <c r="E5" s="11" t="s">
        <v>39</v>
      </c>
      <c r="F5" s="11" t="s">
        <v>40</v>
      </c>
      <c r="G5" s="8"/>
      <c r="H5" s="8"/>
      <c r="I5" s="8"/>
      <c r="J5" s="8"/>
    </row>
    <row r="6" spans="1:10">
      <c r="B6" s="9" t="s">
        <v>7</v>
      </c>
      <c r="C6" s="6">
        <f>'Figure 17'!Beta1</f>
        <v>-13.578413707465325</v>
      </c>
      <c r="D6" s="6">
        <f>'Figure 18'!Beta1</f>
        <v>-13.449756864566657</v>
      </c>
      <c r="E6" s="14">
        <f>'Figure 19'!Beta1</f>
        <v>-5.6310238280102537E-2</v>
      </c>
      <c r="F6" s="13">
        <f>'Figure 20'!beta1</f>
        <v>-2.0121052217929392E-3</v>
      </c>
    </row>
    <row r="7" spans="1:10">
      <c r="B7" s="9" t="s">
        <v>6</v>
      </c>
      <c r="C7" s="6">
        <f>'Figure 17'!Beta2</f>
        <v>13.560342438828513</v>
      </c>
      <c r="D7" s="6">
        <f>'Figure 18'!Beta2</f>
        <v>13.432389820171593</v>
      </c>
      <c r="E7" s="14">
        <f>'Figure 19'!Beta2</f>
        <v>6.9003804122029014E-2</v>
      </c>
      <c r="F7" s="14">
        <f>'Figure 20'!beta2</f>
        <v>2.542225849258967E-2</v>
      </c>
    </row>
    <row r="8" spans="1:10">
      <c r="B8" s="9" t="s">
        <v>5</v>
      </c>
      <c r="C8" s="6">
        <f>'Figure 17'!Beta3</f>
        <v>-9.2009446504210466</v>
      </c>
      <c r="D8" s="6">
        <f>'Figure 18'!Beta3</f>
        <v>-9.0867475295946001</v>
      </c>
      <c r="E8" s="6">
        <f>'Figure 19'!Beta3</f>
        <v>-8.7246901084370041</v>
      </c>
      <c r="F8" s="6">
        <f>'Figure 20'!beta3</f>
        <v>-13.493574659629278</v>
      </c>
    </row>
    <row r="9" spans="1:10">
      <c r="B9" s="9" t="s">
        <v>4</v>
      </c>
      <c r="C9" s="14">
        <f>'Figure 17'!Beta4</f>
        <v>7.8531145127998123E-2</v>
      </c>
      <c r="D9" s="14">
        <f>'Figure 18'!Beta4</f>
        <v>8.2451950029940962E-2</v>
      </c>
      <c r="E9" s="13">
        <f>'Figure 19'!Beta4</f>
        <v>-8.7763606586683147E-3</v>
      </c>
      <c r="F9" s="14">
        <f>'Figure 20'!beta4</f>
        <v>-4.9384586342900862E-2</v>
      </c>
    </row>
    <row r="10" spans="1:10">
      <c r="B10" s="9" t="s">
        <v>3</v>
      </c>
      <c r="C10" s="12">
        <f>'Figure 17'!Beta5</f>
        <v>3.830076114875032E-4</v>
      </c>
      <c r="D10" s="195">
        <f>'Figure 18'!Beta5</f>
        <v>3.8475141903303371E-4</v>
      </c>
      <c r="E10" s="13">
        <f>'Figure 19'!Beta5</f>
        <v>1.4520418992198312E-3</v>
      </c>
      <c r="F10" s="13">
        <f>'Figure 20'!beta5</f>
        <v>2.7469606162284633E-3</v>
      </c>
    </row>
    <row r="11" spans="1:10">
      <c r="B11" s="9" t="s">
        <v>2</v>
      </c>
      <c r="C11" s="13">
        <f>'Figure 17'!Beta6</f>
        <v>-3.6340998131900943E-3</v>
      </c>
      <c r="D11" s="13">
        <f>'Figure 18'!Beta6</f>
        <v>-3.633958449533159E-3</v>
      </c>
      <c r="E11" s="13">
        <f>'Figure 19'!Beta6</f>
        <v>-2.9357783961043021E-3</v>
      </c>
      <c r="F11" s="12">
        <f>'Figure 20'!beta6</f>
        <v>-8.4469135075972753E-4</v>
      </c>
    </row>
    <row r="12" spans="1:10">
      <c r="B12" s="9" t="s">
        <v>1</v>
      </c>
      <c r="C12" s="15">
        <f>'Figure 17'!Lambda1</f>
        <v>-3611.2379255129358</v>
      </c>
      <c r="D12" s="15">
        <f>'Figure 18'!Lambda1</f>
        <v>-3723.4284028748984</v>
      </c>
      <c r="E12" s="194">
        <f>'Figure 19'!Lambda1</f>
        <v>-3797.6050728168584</v>
      </c>
      <c r="F12" s="15">
        <f>'Figure 20'!lambda1</f>
        <v>-158280.97468160858</v>
      </c>
    </row>
    <row r="13" spans="1:10">
      <c r="B13" s="9" t="s">
        <v>0</v>
      </c>
      <c r="C13" s="6">
        <f>'Figure 17'!Lambda2</f>
        <v>1.1631124079945256</v>
      </c>
      <c r="D13" s="6">
        <f>'Figure 18'!Lambda2</f>
        <v>1.2621902673874452</v>
      </c>
      <c r="E13" s="6">
        <f>'Figure 19'!Lambda2</f>
        <v>1.1890120689154315</v>
      </c>
      <c r="F13" s="6">
        <f>'Figure 20'!lambda2</f>
        <v>1.0226220465368792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T746"/>
  <sheetViews>
    <sheetView showGridLines="0" workbookViewId="0"/>
  </sheetViews>
  <sheetFormatPr defaultRowHeight="15"/>
  <cols>
    <col min="1" max="1" width="2.85546875" style="170" customWidth="1"/>
    <col min="2" max="2" width="28.42578125" style="167" customWidth="1"/>
    <col min="3" max="3" width="13.28515625" style="1" customWidth="1"/>
    <col min="4" max="4" width="10.42578125" style="1" customWidth="1"/>
    <col min="5" max="5" width="9.140625" style="1"/>
    <col min="6" max="6" width="16" style="1" customWidth="1"/>
    <col min="7" max="7" width="9.140625" style="1"/>
    <col min="8" max="8" width="10.28515625" style="1" bestFit="1" customWidth="1"/>
    <col min="12" max="12" width="10.140625" customWidth="1"/>
    <col min="17" max="17" width="29.140625" style="375" customWidth="1"/>
    <col min="18" max="19" width="9.140625" style="375"/>
    <col min="20" max="20" width="9" style="375" customWidth="1"/>
    <col min="21" max="16384" width="9.140625" style="375"/>
  </cols>
  <sheetData>
    <row r="1" spans="1:20" s="170" customFormat="1" ht="23.25">
      <c r="A1" s="7" t="s">
        <v>71</v>
      </c>
      <c r="B1" s="171"/>
    </row>
    <row r="2" spans="1:20" s="170" customFormat="1">
      <c r="B2" s="171"/>
    </row>
    <row r="3" spans="1:20" s="170" customFormat="1" ht="120" customHeight="1">
      <c r="B3" s="411" t="s">
        <v>74</v>
      </c>
      <c r="C3" s="411"/>
      <c r="D3" s="411"/>
      <c r="E3" s="411"/>
      <c r="F3" s="411"/>
      <c r="G3" s="411"/>
      <c r="H3" s="411"/>
      <c r="I3" s="411"/>
      <c r="J3" s="411"/>
      <c r="K3" s="411"/>
      <c r="L3" s="411"/>
      <c r="M3" s="411"/>
      <c r="N3" s="411"/>
      <c r="O3" s="411"/>
      <c r="P3" s="8"/>
      <c r="Q3" s="8"/>
      <c r="R3" s="8"/>
    </row>
    <row r="4" spans="1:20" s="170" customFormat="1">
      <c r="B4" s="171"/>
    </row>
    <row r="5" spans="1:20" ht="60">
      <c r="B5" s="403" t="s">
        <v>99</v>
      </c>
      <c r="C5" s="385" t="s">
        <v>100</v>
      </c>
      <c r="D5" s="421" t="s">
        <v>102</v>
      </c>
      <c r="E5" s="422"/>
      <c r="F5" s="381" t="s">
        <v>101</v>
      </c>
      <c r="G5" s="383" t="s">
        <v>15</v>
      </c>
      <c r="H5" s="382" t="s">
        <v>11</v>
      </c>
      <c r="I5" s="374" t="s">
        <v>9</v>
      </c>
      <c r="J5" s="398"/>
      <c r="K5" s="419" t="s">
        <v>55</v>
      </c>
      <c r="L5" s="420"/>
      <c r="M5" s="399"/>
      <c r="N5" s="397"/>
      <c r="O5" s="396"/>
      <c r="P5" s="396"/>
      <c r="Q5" s="396"/>
      <c r="R5" s="396"/>
      <c r="S5" s="396"/>
      <c r="T5" s="396"/>
    </row>
    <row r="6" spans="1:20">
      <c r="A6" s="400"/>
      <c r="B6" s="404"/>
      <c r="C6" s="393"/>
      <c r="D6" s="384" t="s">
        <v>80</v>
      </c>
      <c r="E6" s="405" t="s">
        <v>81</v>
      </c>
      <c r="F6" s="379"/>
      <c r="G6" s="395"/>
      <c r="H6" s="380"/>
      <c r="I6" s="387"/>
      <c r="J6" s="406"/>
      <c r="K6" s="24" t="s">
        <v>7</v>
      </c>
      <c r="L6" s="31">
        <v>-7.9513691986459554</v>
      </c>
      <c r="M6" s="407"/>
      <c r="N6" s="408"/>
      <c r="O6" s="400"/>
      <c r="P6" s="400"/>
      <c r="Q6" s="400"/>
      <c r="R6" s="400"/>
      <c r="S6" s="400"/>
      <c r="T6" s="400"/>
    </row>
    <row r="7" spans="1:20">
      <c r="B7" s="394" t="s">
        <v>90</v>
      </c>
      <c r="C7" s="391" t="s">
        <v>17</v>
      </c>
      <c r="D7" s="392">
        <v>4</v>
      </c>
      <c r="E7" s="401">
        <v>2015</v>
      </c>
      <c r="F7" s="113">
        <v>0.91372167585287634</v>
      </c>
      <c r="G7" s="110">
        <v>8.4536271365865789E-3</v>
      </c>
      <c r="H7" s="108">
        <f t="shared" ref="H7:H70" si="0">(Beta1)+
(Beta2*((1-EXP(-F7/Lambda1))/(F7/Lambda1)))+
(Beta3*((((1-EXP(-F7/Lambda1))/(F7/Lambda1)))-
(EXP(-F7/Lambda1))))+
(Beta4*((((1-EXP(-F7/Lambda2))/(F7/Lambda2)))-
(EXP(-F7/Lambda2))))</f>
        <v>6.8238707779380015E-3</v>
      </c>
      <c r="I7" s="136">
        <f t="shared" ref="I7:I70" si="1">IF(G7&gt;0,POWER(G7-H7,2),"")</f>
        <v>2.6561057885554703E-6</v>
      </c>
      <c r="J7" s="398"/>
      <c r="K7" s="63" t="s">
        <v>6</v>
      </c>
      <c r="L7" s="136">
        <v>7.9488342959997453</v>
      </c>
      <c r="M7" s="396"/>
      <c r="N7" s="408"/>
      <c r="O7" s="396"/>
      <c r="P7" s="408"/>
      <c r="Q7" s="396"/>
      <c r="R7" s="396"/>
      <c r="S7" s="396"/>
      <c r="T7" s="396"/>
    </row>
    <row r="8" spans="1:20">
      <c r="B8" s="394" t="s">
        <v>90</v>
      </c>
      <c r="C8" s="391" t="s">
        <v>17</v>
      </c>
      <c r="D8" s="392">
        <v>3</v>
      </c>
      <c r="E8" s="401">
        <v>2015</v>
      </c>
      <c r="F8" s="113">
        <v>0.99943998506626852</v>
      </c>
      <c r="G8" s="110">
        <v>8.3571173794988237E-3</v>
      </c>
      <c r="H8" s="108">
        <f t="shared" si="0"/>
        <v>7.43930237044716E-3</v>
      </c>
      <c r="I8" s="136">
        <f t="shared" si="1"/>
        <v>8.4238439084050549E-7</v>
      </c>
      <c r="J8" s="398"/>
      <c r="K8" s="63" t="s">
        <v>5</v>
      </c>
      <c r="L8" s="136">
        <v>-5.0058146827470233</v>
      </c>
      <c r="M8" s="396"/>
      <c r="N8" s="408"/>
      <c r="O8" s="396"/>
      <c r="P8" s="396"/>
      <c r="Q8" s="396"/>
      <c r="R8" s="396"/>
      <c r="S8" s="396"/>
      <c r="T8" s="396"/>
    </row>
    <row r="9" spans="1:20">
      <c r="B9" s="394" t="s">
        <v>90</v>
      </c>
      <c r="C9" s="391" t="s">
        <v>17</v>
      </c>
      <c r="D9" s="392">
        <v>2</v>
      </c>
      <c r="E9" s="401">
        <v>2015</v>
      </c>
      <c r="F9" s="113">
        <v>1.0788573075398966</v>
      </c>
      <c r="G9" s="110">
        <v>8.7925125439270828E-3</v>
      </c>
      <c r="H9" s="108">
        <f t="shared" si="0"/>
        <v>7.9779673166826166E-3</v>
      </c>
      <c r="I9" s="136">
        <f t="shared" si="1"/>
        <v>6.6348392722673898E-7</v>
      </c>
      <c r="J9" s="398"/>
      <c r="K9" s="63" t="s">
        <v>4</v>
      </c>
      <c r="L9" s="136">
        <v>4.384330324084261E-2</v>
      </c>
      <c r="M9" s="396"/>
      <c r="N9" s="408"/>
      <c r="O9" s="396"/>
      <c r="P9" s="396"/>
      <c r="Q9" s="396"/>
      <c r="R9" s="396"/>
      <c r="S9" s="396"/>
      <c r="T9" s="396"/>
    </row>
    <row r="10" spans="1:20">
      <c r="B10" s="394" t="s">
        <v>90</v>
      </c>
      <c r="C10" s="391" t="s">
        <v>17</v>
      </c>
      <c r="D10" s="392">
        <v>1</v>
      </c>
      <c r="E10" s="401">
        <v>2015</v>
      </c>
      <c r="F10" s="113">
        <v>1.1582629857783868</v>
      </c>
      <c r="G10" s="110">
        <v>8.8314308975356078E-3</v>
      </c>
      <c r="H10" s="108">
        <f t="shared" si="0"/>
        <v>8.487810397378755E-3</v>
      </c>
      <c r="I10" s="136">
        <f t="shared" si="1"/>
        <v>1.1807504812804566E-7</v>
      </c>
      <c r="J10" s="398"/>
      <c r="K10" s="63" t="s">
        <v>3</v>
      </c>
      <c r="L10" s="136">
        <v>3.9358111636654389E-4</v>
      </c>
      <c r="M10" s="396"/>
      <c r="N10" s="408"/>
      <c r="O10" s="396"/>
      <c r="P10" s="396"/>
      <c r="Q10" s="396"/>
      <c r="R10" s="396"/>
      <c r="S10" s="396"/>
      <c r="T10" s="396"/>
    </row>
    <row r="11" spans="1:20">
      <c r="B11" s="394" t="s">
        <v>90</v>
      </c>
      <c r="C11" s="391" t="s">
        <v>17</v>
      </c>
      <c r="D11" s="392">
        <v>12</v>
      </c>
      <c r="E11" s="401">
        <v>2014</v>
      </c>
      <c r="F11" s="113">
        <v>1.2492422020142757</v>
      </c>
      <c r="G11" s="110">
        <v>9.1890342144505255E-3</v>
      </c>
      <c r="H11" s="108">
        <f t="shared" si="0"/>
        <v>9.0385140986162377E-3</v>
      </c>
      <c r="I11" s="136">
        <f t="shared" si="1"/>
        <v>2.2656305270767421E-8</v>
      </c>
      <c r="J11" s="398"/>
      <c r="K11" s="63" t="s">
        <v>2</v>
      </c>
      <c r="L11" s="136">
        <v>-1.072504781937725E-3</v>
      </c>
      <c r="M11" s="396"/>
      <c r="N11" s="408"/>
      <c r="O11" s="396"/>
      <c r="P11" s="396"/>
      <c r="Q11" s="396"/>
      <c r="R11" s="396"/>
      <c r="S11" s="396"/>
      <c r="T11" s="396"/>
    </row>
    <row r="12" spans="1:20">
      <c r="B12" s="394" t="s">
        <v>90</v>
      </c>
      <c r="C12" s="391" t="s">
        <v>17</v>
      </c>
      <c r="D12" s="392">
        <v>11</v>
      </c>
      <c r="E12" s="401">
        <v>2014</v>
      </c>
      <c r="F12" s="113">
        <v>1.3292265571526349</v>
      </c>
      <c r="G12" s="110">
        <v>9.911143943051275E-3</v>
      </c>
      <c r="H12" s="108">
        <f t="shared" si="0"/>
        <v>9.4947383836427503E-3</v>
      </c>
      <c r="I12" s="136">
        <f t="shared" si="1"/>
        <v>1.7339358990632633E-7</v>
      </c>
      <c r="J12" s="398"/>
      <c r="K12" s="16" t="s">
        <v>1</v>
      </c>
      <c r="L12" s="373">
        <v>-4399.414757424719</v>
      </c>
      <c r="M12" s="396"/>
      <c r="N12" s="386"/>
      <c r="O12" s="396"/>
      <c r="P12" s="396"/>
      <c r="Q12" s="396"/>
      <c r="R12" s="396"/>
      <c r="S12" s="396"/>
      <c r="T12" s="396"/>
    </row>
    <row r="13" spans="1:20">
      <c r="B13" s="394" t="s">
        <v>90</v>
      </c>
      <c r="C13" s="391" t="s">
        <v>17</v>
      </c>
      <c r="D13" s="392">
        <v>10</v>
      </c>
      <c r="E13" s="401">
        <v>2014</v>
      </c>
      <c r="F13" s="113">
        <v>1.413104349449319</v>
      </c>
      <c r="G13" s="110">
        <v>1.0167954721118876E-2</v>
      </c>
      <c r="H13" s="108">
        <f t="shared" si="0"/>
        <v>9.9466379903739681E-3</v>
      </c>
      <c r="I13" s="136">
        <f t="shared" si="1"/>
        <v>4.8981095307614197E-8</v>
      </c>
      <c r="J13" s="398"/>
      <c r="K13" s="101" t="s">
        <v>0</v>
      </c>
      <c r="L13" s="151">
        <v>1.792682093276629</v>
      </c>
      <c r="M13" s="396"/>
      <c r="N13" s="408"/>
      <c r="O13" s="396"/>
      <c r="P13" s="396"/>
      <c r="Q13" s="396"/>
      <c r="R13" s="396"/>
      <c r="S13" s="396"/>
      <c r="T13" s="396"/>
    </row>
    <row r="14" spans="1:20">
      <c r="B14" s="394" t="s">
        <v>91</v>
      </c>
      <c r="C14" s="391" t="s">
        <v>17</v>
      </c>
      <c r="D14" s="392">
        <v>4</v>
      </c>
      <c r="E14" s="401">
        <v>2015</v>
      </c>
      <c r="F14" s="113">
        <v>1.4174862206851833</v>
      </c>
      <c r="G14" s="110">
        <v>9.51915261477892E-3</v>
      </c>
      <c r="H14" s="108">
        <f t="shared" si="0"/>
        <v>9.969526609120127E-3</v>
      </c>
      <c r="I14" s="136">
        <f t="shared" si="1"/>
        <v>2.0283673477885359E-7</v>
      </c>
      <c r="J14" s="398"/>
      <c r="K14" s="375"/>
      <c r="L14" s="375"/>
      <c r="M14" s="396"/>
      <c r="N14" s="396"/>
      <c r="O14" s="396"/>
      <c r="P14" s="396"/>
      <c r="Q14" s="396"/>
      <c r="R14" s="396"/>
      <c r="S14" s="396"/>
      <c r="T14" s="396"/>
    </row>
    <row r="15" spans="1:20">
      <c r="B15" s="394" t="s">
        <v>87</v>
      </c>
      <c r="C15" s="391" t="s">
        <v>17</v>
      </c>
      <c r="D15" s="392">
        <v>4</v>
      </c>
      <c r="E15" s="401">
        <v>2015</v>
      </c>
      <c r="F15" s="113">
        <v>1.49140819193775</v>
      </c>
      <c r="G15" s="110">
        <v>9.7837195301250773E-3</v>
      </c>
      <c r="H15" s="108">
        <f t="shared" si="0"/>
        <v>1.0345274962111146E-2</v>
      </c>
      <c r="I15" s="136">
        <f t="shared" si="1"/>
        <v>3.1534450319305998E-7</v>
      </c>
      <c r="J15" s="398"/>
      <c r="K15" s="398"/>
      <c r="L15" s="398"/>
      <c r="M15" s="396"/>
      <c r="N15" s="396"/>
      <c r="O15" s="396"/>
      <c r="P15" s="396"/>
      <c r="Q15" s="396"/>
      <c r="R15" s="396"/>
      <c r="S15" s="396"/>
      <c r="T15" s="396"/>
    </row>
    <row r="16" spans="1:20">
      <c r="B16" s="394" t="s">
        <v>90</v>
      </c>
      <c r="C16" s="391" t="s">
        <v>17</v>
      </c>
      <c r="D16" s="392">
        <v>9</v>
      </c>
      <c r="E16" s="401">
        <v>2014</v>
      </c>
      <c r="F16" s="113">
        <v>1.4977288283243106</v>
      </c>
      <c r="G16" s="110">
        <v>1.110423236009327E-2</v>
      </c>
      <c r="H16" s="108">
        <f t="shared" si="0"/>
        <v>1.0376510365736306E-2</v>
      </c>
      <c r="I16" s="136">
        <f t="shared" si="1"/>
        <v>5.2957930107087671E-7</v>
      </c>
      <c r="J16" s="398"/>
      <c r="K16" s="398"/>
      <c r="L16" s="398"/>
      <c r="M16" s="396"/>
      <c r="N16" s="396"/>
      <c r="O16" s="396"/>
      <c r="P16" s="396"/>
      <c r="Q16" s="396"/>
      <c r="R16" s="396"/>
      <c r="S16" s="396"/>
      <c r="T16" s="396"/>
    </row>
    <row r="17" spans="2:20">
      <c r="B17" s="394" t="s">
        <v>97</v>
      </c>
      <c r="C17" s="391" t="s">
        <v>17</v>
      </c>
      <c r="D17" s="392">
        <v>4</v>
      </c>
      <c r="E17" s="401">
        <v>2013</v>
      </c>
      <c r="F17" s="113">
        <v>1.4980366727908063</v>
      </c>
      <c r="G17" s="110">
        <v>1.6820374008196338E-2</v>
      </c>
      <c r="H17" s="108">
        <f t="shared" si="0"/>
        <v>1.0378028149517712E-2</v>
      </c>
      <c r="I17" s="136">
        <f t="shared" si="1"/>
        <v>4.1503820162833656E-5</v>
      </c>
      <c r="J17" s="398"/>
      <c r="K17" s="398"/>
      <c r="L17" s="398"/>
      <c r="M17" s="396"/>
      <c r="N17" s="396"/>
      <c r="O17" s="396"/>
      <c r="P17" s="396"/>
      <c r="Q17" s="396"/>
      <c r="R17" s="396"/>
      <c r="S17" s="396"/>
      <c r="T17" s="396"/>
    </row>
    <row r="18" spans="2:20">
      <c r="B18" s="394" t="s">
        <v>91</v>
      </c>
      <c r="C18" s="391" t="s">
        <v>17</v>
      </c>
      <c r="D18" s="392">
        <v>3</v>
      </c>
      <c r="E18" s="401">
        <v>2015</v>
      </c>
      <c r="F18" s="113">
        <v>1.5032045298985743</v>
      </c>
      <c r="G18" s="110">
        <v>9.6644996968986135E-3</v>
      </c>
      <c r="H18" s="108">
        <f t="shared" si="0"/>
        <v>1.0403458738808869E-2</v>
      </c>
      <c r="I18" s="136">
        <f t="shared" si="1"/>
        <v>5.460604656209229E-7</v>
      </c>
      <c r="J18" s="398"/>
      <c r="K18" s="398"/>
      <c r="L18" s="398"/>
      <c r="M18" s="396"/>
      <c r="N18" s="396"/>
      <c r="O18" s="396"/>
      <c r="P18" s="396"/>
      <c r="Q18" s="396"/>
      <c r="R18" s="396"/>
      <c r="S18" s="396"/>
      <c r="T18" s="396"/>
    </row>
    <row r="19" spans="2:20">
      <c r="B19" s="394" t="s">
        <v>87</v>
      </c>
      <c r="C19" s="391" t="s">
        <v>17</v>
      </c>
      <c r="D19" s="392">
        <v>3</v>
      </c>
      <c r="E19" s="401">
        <v>2015</v>
      </c>
      <c r="F19" s="113">
        <v>1.5771265011511419</v>
      </c>
      <c r="G19" s="110">
        <v>9.8498537197272591E-3</v>
      </c>
      <c r="H19" s="108">
        <f t="shared" si="0"/>
        <v>1.0757320369254605E-2</v>
      </c>
      <c r="I19" s="136">
        <f t="shared" si="1"/>
        <v>8.2349572000438696E-7</v>
      </c>
      <c r="J19" s="398"/>
      <c r="K19" s="398"/>
      <c r="L19" s="398"/>
      <c r="M19" s="396"/>
      <c r="N19" s="396"/>
      <c r="O19" s="396"/>
      <c r="P19" s="396"/>
      <c r="Q19" s="396"/>
      <c r="R19" s="396"/>
      <c r="S19" s="396"/>
      <c r="T19" s="396"/>
    </row>
    <row r="20" spans="2:20">
      <c r="B20" s="394" t="s">
        <v>90</v>
      </c>
      <c r="C20" s="391" t="s">
        <v>17</v>
      </c>
      <c r="D20" s="392">
        <v>8</v>
      </c>
      <c r="E20" s="401">
        <v>2014</v>
      </c>
      <c r="F20" s="113">
        <v>1.5803917734102537</v>
      </c>
      <c r="G20" s="110">
        <v>1.1700052352564033E-2</v>
      </c>
      <c r="H20" s="108">
        <f t="shared" si="0"/>
        <v>1.0772532034124756E-2</v>
      </c>
      <c r="I20" s="136">
        <f t="shared" si="1"/>
        <v>8.6029394111769606E-7</v>
      </c>
      <c r="J20" s="398"/>
      <c r="K20" s="398"/>
      <c r="L20" s="398"/>
      <c r="M20" s="396"/>
      <c r="N20" s="396"/>
      <c r="O20" s="396"/>
      <c r="P20" s="396"/>
      <c r="Q20" s="396"/>
      <c r="R20" s="396"/>
      <c r="S20" s="396"/>
      <c r="T20" s="396"/>
    </row>
    <row r="21" spans="2:20">
      <c r="B21" s="394" t="s">
        <v>91</v>
      </c>
      <c r="C21" s="391" t="s">
        <v>17</v>
      </c>
      <c r="D21" s="392">
        <v>2</v>
      </c>
      <c r="E21" s="401">
        <v>2015</v>
      </c>
      <c r="F21" s="113">
        <v>1.5826218523722042</v>
      </c>
      <c r="G21" s="110">
        <v>1.0120836168502017E-2</v>
      </c>
      <c r="H21" s="108">
        <f t="shared" si="0"/>
        <v>1.0782901112388452E-2</v>
      </c>
      <c r="I21" s="136">
        <f t="shared" si="1"/>
        <v>4.3832998992334791E-7</v>
      </c>
      <c r="J21" s="398"/>
      <c r="K21" s="398"/>
      <c r="L21" s="398"/>
      <c r="M21" s="396"/>
      <c r="N21" s="396"/>
      <c r="O21" s="396"/>
      <c r="P21" s="396"/>
      <c r="Q21" s="396"/>
      <c r="R21" s="396"/>
      <c r="S21" s="396"/>
      <c r="T21" s="396"/>
    </row>
    <row r="22" spans="2:20">
      <c r="B22" s="394" t="s">
        <v>87</v>
      </c>
      <c r="C22" s="391" t="s">
        <v>17</v>
      </c>
      <c r="D22" s="392">
        <v>2</v>
      </c>
      <c r="E22" s="401">
        <v>2015</v>
      </c>
      <c r="F22" s="113">
        <v>1.6565438236247705</v>
      </c>
      <c r="G22" s="110">
        <v>9.9289593163157368E-3</v>
      </c>
      <c r="H22" s="108">
        <f t="shared" si="0"/>
        <v>1.1117580296467287E-2</v>
      </c>
      <c r="I22" s="136">
        <f t="shared" si="1"/>
        <v>1.4128198344564309E-6</v>
      </c>
      <c r="J22" s="398"/>
      <c r="K22" s="398"/>
      <c r="L22" s="398"/>
      <c r="M22" s="396"/>
      <c r="N22" s="396"/>
      <c r="O22" s="396"/>
      <c r="P22" s="396"/>
      <c r="Q22" s="396"/>
      <c r="R22" s="396"/>
      <c r="S22" s="396"/>
      <c r="T22" s="396"/>
    </row>
    <row r="23" spans="2:20">
      <c r="B23" s="394" t="s">
        <v>91</v>
      </c>
      <c r="C23" s="391" t="s">
        <v>17</v>
      </c>
      <c r="D23" s="392">
        <v>1</v>
      </c>
      <c r="E23" s="401">
        <v>2015</v>
      </c>
      <c r="F23" s="113">
        <v>1.6620275306106929</v>
      </c>
      <c r="G23" s="110">
        <v>1.0304498754320539E-2</v>
      </c>
      <c r="H23" s="108">
        <f t="shared" si="0"/>
        <v>1.114172169327155E-2</v>
      </c>
      <c r="I23" s="136">
        <f t="shared" si="1"/>
        <v>7.0094224950576833E-7</v>
      </c>
      <c r="J23" s="398"/>
      <c r="K23" s="398"/>
      <c r="L23" s="398"/>
      <c r="M23" s="396"/>
      <c r="N23" s="396"/>
      <c r="O23" s="396"/>
      <c r="P23" s="396"/>
      <c r="Q23" s="396"/>
      <c r="R23" s="396"/>
      <c r="S23" s="396"/>
      <c r="T23" s="396"/>
    </row>
    <row r="24" spans="2:20">
      <c r="B24" s="394" t="s">
        <v>90</v>
      </c>
      <c r="C24" s="391" t="s">
        <v>17</v>
      </c>
      <c r="D24" s="392">
        <v>7</v>
      </c>
      <c r="E24" s="401">
        <v>2014</v>
      </c>
      <c r="F24" s="113">
        <v>1.6646132785763179</v>
      </c>
      <c r="G24" s="110">
        <v>1.2266820154999995E-2</v>
      </c>
      <c r="H24" s="108">
        <f t="shared" si="0"/>
        <v>1.1153072892230838E-2</v>
      </c>
      <c r="I24" s="136">
        <f t="shared" si="1"/>
        <v>1.2404329653257899E-6</v>
      </c>
      <c r="J24" s="398"/>
      <c r="K24" s="398"/>
      <c r="L24" s="398"/>
      <c r="M24" s="396"/>
      <c r="N24" s="396"/>
      <c r="O24" s="396"/>
      <c r="P24" s="396"/>
      <c r="Q24" s="396"/>
      <c r="R24" s="396"/>
      <c r="S24" s="396"/>
      <c r="T24" s="396"/>
    </row>
    <row r="25" spans="2:20">
      <c r="B25" s="394" t="s">
        <v>87</v>
      </c>
      <c r="C25" s="391" t="s">
        <v>17</v>
      </c>
      <c r="D25" s="392">
        <v>1</v>
      </c>
      <c r="E25" s="401">
        <v>2015</v>
      </c>
      <c r="F25" s="113">
        <v>1.73594950186326</v>
      </c>
      <c r="G25" s="110">
        <v>9.9498870693332901E-3</v>
      </c>
      <c r="H25" s="108">
        <f t="shared" si="0"/>
        <v>1.1458223361332065E-2</v>
      </c>
      <c r="I25" s="136">
        <f t="shared" si="1"/>
        <v>2.2750783697606134E-6</v>
      </c>
      <c r="J25" s="398"/>
      <c r="K25" s="398"/>
      <c r="L25" s="398"/>
      <c r="M25" s="396"/>
      <c r="N25" s="396"/>
      <c r="O25" s="396"/>
      <c r="P25" s="396"/>
      <c r="Q25" s="396"/>
      <c r="R25" s="396"/>
      <c r="S25" s="396"/>
      <c r="T25" s="396"/>
    </row>
    <row r="26" spans="2:20">
      <c r="B26" s="394" t="s">
        <v>97</v>
      </c>
      <c r="C26" s="391" t="s">
        <v>17</v>
      </c>
      <c r="D26" s="392">
        <v>1</v>
      </c>
      <c r="E26" s="401">
        <v>2013</v>
      </c>
      <c r="F26" s="113">
        <v>1.7422817824849604</v>
      </c>
      <c r="G26" s="110">
        <v>3.8970829016510278E-3</v>
      </c>
      <c r="H26" s="108">
        <f t="shared" si="0"/>
        <v>1.1484577034557557E-2</v>
      </c>
      <c r="I26" s="136">
        <f t="shared" si="1"/>
        <v>5.7570067216891008E-5</v>
      </c>
      <c r="J26" s="398"/>
      <c r="K26" s="398"/>
      <c r="L26" s="398"/>
      <c r="M26" s="396"/>
      <c r="N26" s="396"/>
      <c r="O26" s="396"/>
      <c r="P26" s="396"/>
      <c r="Q26" s="396"/>
      <c r="R26" s="396"/>
      <c r="S26" s="396"/>
      <c r="T26" s="396"/>
    </row>
    <row r="27" spans="2:20">
      <c r="B27" s="394" t="s">
        <v>90</v>
      </c>
      <c r="C27" s="391" t="s">
        <v>17</v>
      </c>
      <c r="D27" s="392">
        <v>6</v>
      </c>
      <c r="E27" s="401">
        <v>2014</v>
      </c>
      <c r="F27" s="113">
        <v>1.7470225872689942</v>
      </c>
      <c r="G27" s="110">
        <v>1.2959068716442246E-2</v>
      </c>
      <c r="H27" s="108">
        <f t="shared" si="0"/>
        <v>1.1504230468222154E-2</v>
      </c>
      <c r="I27" s="136">
        <f t="shared" si="1"/>
        <v>2.1165543284841061E-6</v>
      </c>
      <c r="J27" s="398"/>
      <c r="K27" s="398"/>
      <c r="L27" s="398"/>
      <c r="M27" s="396"/>
      <c r="N27" s="396"/>
      <c r="O27" s="396"/>
      <c r="P27" s="396"/>
      <c r="Q27" s="396"/>
      <c r="R27" s="396"/>
      <c r="S27" s="396"/>
      <c r="T27" s="396"/>
    </row>
    <row r="28" spans="2:20">
      <c r="B28" s="394" t="s">
        <v>91</v>
      </c>
      <c r="C28" s="391" t="s">
        <v>17</v>
      </c>
      <c r="D28" s="392">
        <v>12</v>
      </c>
      <c r="E28" s="401">
        <v>2014</v>
      </c>
      <c r="F28" s="113">
        <v>1.7530067468465829</v>
      </c>
      <c r="G28" s="110">
        <v>1.0726762802245436E-2</v>
      </c>
      <c r="H28" s="108">
        <f t="shared" si="0"/>
        <v>1.1528944762553072E-2</v>
      </c>
      <c r="I28" s="136">
        <f t="shared" si="1"/>
        <v>6.4349589744300215E-7</v>
      </c>
      <c r="J28" s="398"/>
      <c r="K28" s="398"/>
      <c r="L28" s="398"/>
      <c r="M28" s="396"/>
      <c r="N28" s="396"/>
      <c r="O28" s="396"/>
      <c r="P28" s="396"/>
      <c r="Q28" s="396"/>
      <c r="R28" s="396"/>
      <c r="S28" s="396"/>
      <c r="T28" s="396"/>
    </row>
    <row r="29" spans="2:20">
      <c r="B29" s="394" t="s">
        <v>87</v>
      </c>
      <c r="C29" s="391" t="s">
        <v>17</v>
      </c>
      <c r="D29" s="392">
        <v>12</v>
      </c>
      <c r="E29" s="401">
        <v>2014</v>
      </c>
      <c r="F29" s="113">
        <v>1.8269287180991494</v>
      </c>
      <c r="G29" s="110">
        <v>1.0308505798047693E-2</v>
      </c>
      <c r="H29" s="108">
        <f t="shared" si="0"/>
        <v>1.182578998303703E-2</v>
      </c>
      <c r="I29" s="136">
        <f t="shared" si="1"/>
        <v>2.3021512980187566E-6</v>
      </c>
      <c r="J29" s="398"/>
      <c r="K29" s="398"/>
      <c r="L29" s="398"/>
      <c r="M29" s="396"/>
      <c r="N29" s="396"/>
      <c r="O29" s="396"/>
      <c r="P29" s="396"/>
      <c r="Q29" s="396"/>
      <c r="R29" s="396"/>
      <c r="S29" s="396"/>
      <c r="T29" s="396"/>
    </row>
    <row r="30" spans="2:20">
      <c r="B30" s="394" t="s">
        <v>97</v>
      </c>
      <c r="C30" s="391" t="s">
        <v>17</v>
      </c>
      <c r="D30" s="392">
        <v>12</v>
      </c>
      <c r="E30" s="401">
        <v>2012</v>
      </c>
      <c r="F30" s="113">
        <v>1.8309016895421304</v>
      </c>
      <c r="G30" s="110">
        <v>7.2827586225486162E-3</v>
      </c>
      <c r="H30" s="108">
        <f t="shared" si="0"/>
        <v>1.1841309782514031E-2</v>
      </c>
      <c r="I30" s="136">
        <f t="shared" si="1"/>
        <v>2.0780388678022023E-5</v>
      </c>
      <c r="J30" s="398"/>
      <c r="K30" s="398"/>
      <c r="L30" s="398"/>
      <c r="M30" s="396"/>
      <c r="N30" s="396"/>
      <c r="O30" s="396"/>
      <c r="P30" s="396"/>
      <c r="Q30" s="396"/>
      <c r="R30" s="396"/>
      <c r="S30" s="396"/>
      <c r="T30" s="396"/>
    </row>
    <row r="31" spans="2:20">
      <c r="B31" s="394" t="s">
        <v>90</v>
      </c>
      <c r="C31" s="391" t="s">
        <v>17</v>
      </c>
      <c r="D31" s="392">
        <v>5</v>
      </c>
      <c r="E31" s="401">
        <v>2014</v>
      </c>
      <c r="F31" s="113">
        <v>1.8314977288283245</v>
      </c>
      <c r="G31" s="110">
        <v>1.2856032320355433E-2</v>
      </c>
      <c r="H31" s="108">
        <f t="shared" si="0"/>
        <v>1.1843634364610721E-2</v>
      </c>
      <c r="I31" s="136">
        <f t="shared" si="1"/>
        <v>1.0249496207960728E-6</v>
      </c>
      <c r="J31" s="398"/>
      <c r="K31" s="398"/>
      <c r="L31" s="398"/>
      <c r="M31" s="396"/>
      <c r="N31" s="396"/>
      <c r="O31" s="396"/>
      <c r="P31" s="396"/>
      <c r="Q31" s="396"/>
      <c r="R31" s="396"/>
      <c r="S31" s="396"/>
      <c r="T31" s="396"/>
    </row>
    <row r="32" spans="2:20">
      <c r="B32" s="394" t="s">
        <v>91</v>
      </c>
      <c r="C32" s="391" t="s">
        <v>17</v>
      </c>
      <c r="D32" s="392">
        <v>11</v>
      </c>
      <c r="E32" s="401">
        <v>2014</v>
      </c>
      <c r="F32" s="113">
        <v>1.8329911019849419</v>
      </c>
      <c r="G32" s="110">
        <v>1.0975033165111508E-2</v>
      </c>
      <c r="H32" s="108">
        <f t="shared" si="0"/>
        <v>1.1849454296545867E-2</v>
      </c>
      <c r="I32" s="136">
        <f t="shared" si="1"/>
        <v>7.6461231509894356E-7</v>
      </c>
      <c r="J32" s="398"/>
      <c r="K32" s="398"/>
      <c r="L32" s="398"/>
      <c r="M32" s="396"/>
      <c r="N32" s="396"/>
      <c r="O32" s="396"/>
      <c r="P32" s="396"/>
      <c r="Q32" s="396"/>
      <c r="R32" s="396"/>
      <c r="S32" s="396"/>
      <c r="T32" s="396"/>
    </row>
    <row r="33" spans="2:20">
      <c r="B33" s="394" t="s">
        <v>87</v>
      </c>
      <c r="C33" s="391" t="s">
        <v>17</v>
      </c>
      <c r="D33" s="392">
        <v>11</v>
      </c>
      <c r="E33" s="401">
        <v>2014</v>
      </c>
      <c r="F33" s="113">
        <v>1.906913073237509</v>
      </c>
      <c r="G33" s="110">
        <v>1.0501690679849945E-2</v>
      </c>
      <c r="H33" s="108">
        <f t="shared" si="0"/>
        <v>1.2129999470760849E-2</v>
      </c>
      <c r="I33" s="136">
        <f t="shared" si="1"/>
        <v>2.6513895185577323E-6</v>
      </c>
      <c r="J33" s="398"/>
      <c r="K33" s="398"/>
      <c r="L33" s="398"/>
      <c r="M33" s="396"/>
      <c r="N33" s="396"/>
      <c r="O33" s="396"/>
      <c r="P33" s="396"/>
      <c r="Q33" s="396"/>
      <c r="R33" s="396"/>
      <c r="S33" s="396"/>
      <c r="T33" s="396"/>
    </row>
    <row r="34" spans="2:20">
      <c r="B34" s="394" t="s">
        <v>97</v>
      </c>
      <c r="C34" s="391" t="s">
        <v>17</v>
      </c>
      <c r="D34" s="392">
        <v>11</v>
      </c>
      <c r="E34" s="401">
        <v>2012</v>
      </c>
      <c r="F34" s="113">
        <v>1.9108954016551558</v>
      </c>
      <c r="G34" s="110">
        <v>1.1621869928981898E-2</v>
      </c>
      <c r="H34" s="108">
        <f t="shared" si="0"/>
        <v>1.2144700894107113E-2</v>
      </c>
      <c r="I34" s="136">
        <f t="shared" si="1"/>
        <v>2.7335221809376305E-7</v>
      </c>
      <c r="J34" s="398"/>
      <c r="K34" s="398"/>
      <c r="L34" s="398"/>
      <c r="M34" s="396"/>
      <c r="N34" s="396"/>
      <c r="O34" s="396"/>
      <c r="P34" s="396"/>
      <c r="Q34" s="396"/>
      <c r="R34" s="396"/>
      <c r="S34" s="396"/>
      <c r="T34" s="396"/>
    </row>
    <row r="35" spans="2:20">
      <c r="B35" s="394" t="s">
        <v>98</v>
      </c>
      <c r="C35" s="391" t="s">
        <v>17</v>
      </c>
      <c r="D35" s="392">
        <v>4</v>
      </c>
      <c r="E35" s="401">
        <v>2013</v>
      </c>
      <c r="F35" s="113">
        <v>1.9141899924348855</v>
      </c>
      <c r="G35" s="110">
        <v>1.5944259462385774E-2</v>
      </c>
      <c r="H35" s="108">
        <f t="shared" si="0"/>
        <v>1.2156832163863802E-2</v>
      </c>
      <c r="I35" s="136">
        <f t="shared" si="1"/>
        <v>1.4344605541589445E-5</v>
      </c>
      <c r="J35" s="398"/>
      <c r="K35" s="398"/>
      <c r="L35" s="398"/>
      <c r="M35" s="396"/>
      <c r="N35" s="396"/>
      <c r="O35" s="396"/>
      <c r="P35" s="396"/>
      <c r="Q35" s="396"/>
      <c r="R35" s="396"/>
      <c r="S35" s="396"/>
      <c r="T35" s="396"/>
    </row>
    <row r="36" spans="2:20">
      <c r="B36" s="394" t="s">
        <v>89</v>
      </c>
      <c r="C36" s="391" t="s">
        <v>17</v>
      </c>
      <c r="D36" s="392">
        <v>4</v>
      </c>
      <c r="E36" s="401">
        <v>2015</v>
      </c>
      <c r="F36" s="113">
        <v>1.9157750639432261</v>
      </c>
      <c r="G36" s="110">
        <v>1.0199432501904021E-2</v>
      </c>
      <c r="H36" s="108">
        <f t="shared" si="0"/>
        <v>1.2162658616307121E-2</v>
      </c>
      <c r="I36" s="136">
        <f t="shared" si="1"/>
        <v>3.8542567762742943E-6</v>
      </c>
      <c r="J36" s="398"/>
      <c r="K36" s="398"/>
      <c r="L36" s="398"/>
      <c r="M36" s="396"/>
      <c r="N36" s="396"/>
      <c r="O36" s="396"/>
      <c r="P36" s="396"/>
      <c r="Q36" s="396"/>
      <c r="R36" s="396"/>
      <c r="S36" s="396"/>
      <c r="T36" s="396"/>
    </row>
    <row r="37" spans="2:20">
      <c r="B37" s="394" t="s">
        <v>91</v>
      </c>
      <c r="C37" s="391" t="s">
        <v>17</v>
      </c>
      <c r="D37" s="392">
        <v>10</v>
      </c>
      <c r="E37" s="401">
        <v>2014</v>
      </c>
      <c r="F37" s="113">
        <v>1.9168688942816254</v>
      </c>
      <c r="G37" s="110">
        <v>1.1314006034706239E-2</v>
      </c>
      <c r="H37" s="108">
        <f t="shared" si="0"/>
        <v>1.2166675542153459E-2</v>
      </c>
      <c r="I37" s="136">
        <f t="shared" si="1"/>
        <v>7.2704528893028479E-7</v>
      </c>
      <c r="J37" s="398"/>
      <c r="K37" s="398"/>
      <c r="L37" s="398"/>
      <c r="M37" s="396"/>
      <c r="N37" s="396"/>
      <c r="O37" s="396"/>
      <c r="P37" s="396"/>
      <c r="Q37" s="396"/>
      <c r="R37" s="396"/>
      <c r="S37" s="396"/>
      <c r="T37" s="396"/>
    </row>
    <row r="38" spans="2:20">
      <c r="B38" s="394" t="s">
        <v>90</v>
      </c>
      <c r="C38" s="391" t="s">
        <v>17</v>
      </c>
      <c r="D38" s="392">
        <v>4</v>
      </c>
      <c r="E38" s="401">
        <v>2014</v>
      </c>
      <c r="F38" s="113">
        <v>1.9182247199106595</v>
      </c>
      <c r="G38" s="110">
        <v>1.328420356000666E-2</v>
      </c>
      <c r="H38" s="108">
        <f t="shared" si="0"/>
        <v>1.2171650294727389E-2</v>
      </c>
      <c r="I38" s="136">
        <f t="shared" si="1"/>
        <v>1.2377747680835685E-6</v>
      </c>
      <c r="J38" s="398"/>
      <c r="K38" s="398"/>
      <c r="L38" s="398"/>
      <c r="M38" s="396"/>
      <c r="N38" s="396"/>
      <c r="O38" s="396"/>
      <c r="P38" s="396"/>
      <c r="Q38" s="396"/>
      <c r="R38" s="396"/>
      <c r="S38" s="396"/>
      <c r="T38" s="396"/>
    </row>
    <row r="39" spans="2:20">
      <c r="B39" s="394" t="s">
        <v>87</v>
      </c>
      <c r="C39" s="391" t="s">
        <v>17</v>
      </c>
      <c r="D39" s="392">
        <v>10</v>
      </c>
      <c r="E39" s="401">
        <v>2014</v>
      </c>
      <c r="F39" s="113">
        <v>1.9907908655341933</v>
      </c>
      <c r="G39" s="110">
        <v>1.1095546681500012E-2</v>
      </c>
      <c r="H39" s="108">
        <f t="shared" si="0"/>
        <v>1.2431062902782801E-2</v>
      </c>
      <c r="I39" s="136">
        <f t="shared" si="1"/>
        <v>1.7836035773094598E-6</v>
      </c>
      <c r="J39" s="398"/>
      <c r="K39" s="398"/>
      <c r="L39" s="398"/>
      <c r="M39" s="396"/>
      <c r="N39" s="396"/>
      <c r="O39" s="396"/>
      <c r="P39" s="396"/>
      <c r="Q39" s="396"/>
      <c r="R39" s="396"/>
      <c r="S39" s="396"/>
      <c r="T39" s="396"/>
    </row>
    <row r="40" spans="2:20">
      <c r="B40" s="394" t="s">
        <v>97</v>
      </c>
      <c r="C40" s="391" t="s">
        <v>17</v>
      </c>
      <c r="D40" s="392">
        <v>10</v>
      </c>
      <c r="E40" s="401">
        <v>2012</v>
      </c>
      <c r="F40" s="113">
        <v>1.996845519745261</v>
      </c>
      <c r="G40" s="110">
        <v>1.3050912478385943E-2</v>
      </c>
      <c r="H40" s="108">
        <f t="shared" si="0"/>
        <v>1.2452111028710073E-2</v>
      </c>
      <c r="I40" s="136">
        <f t="shared" si="1"/>
        <v>3.5856317613392431E-7</v>
      </c>
      <c r="J40" s="398"/>
      <c r="K40" s="398"/>
      <c r="L40" s="398"/>
      <c r="M40" s="396"/>
      <c r="N40" s="396"/>
      <c r="O40" s="396"/>
      <c r="P40" s="396"/>
      <c r="Q40" s="396"/>
      <c r="R40" s="396"/>
      <c r="S40" s="396"/>
      <c r="T40" s="396"/>
    </row>
    <row r="41" spans="2:20">
      <c r="B41" s="394" t="s">
        <v>90</v>
      </c>
      <c r="C41" s="391" t="s">
        <v>17</v>
      </c>
      <c r="D41" s="392">
        <v>3</v>
      </c>
      <c r="E41" s="401">
        <v>2014</v>
      </c>
      <c r="F41" s="113">
        <v>1.9979792053714032</v>
      </c>
      <c r="G41" s="110">
        <v>1.4511233493907139E-2</v>
      </c>
      <c r="H41" s="108">
        <f t="shared" si="0"/>
        <v>1.2456042100602331E-2</v>
      </c>
      <c r="I41" s="136">
        <f t="shared" si="1"/>
        <v>4.2238116631141603E-6</v>
      </c>
      <c r="J41" s="398"/>
      <c r="K41" s="398"/>
      <c r="L41" s="398"/>
      <c r="M41" s="396"/>
      <c r="N41" s="396"/>
      <c r="O41" s="396"/>
      <c r="P41" s="396"/>
      <c r="Q41" s="396"/>
      <c r="R41" s="396"/>
      <c r="S41" s="396"/>
      <c r="T41" s="396"/>
    </row>
    <row r="42" spans="2:20">
      <c r="B42" s="394" t="s">
        <v>91</v>
      </c>
      <c r="C42" s="391" t="s">
        <v>17</v>
      </c>
      <c r="D42" s="392">
        <v>9</v>
      </c>
      <c r="E42" s="401">
        <v>2014</v>
      </c>
      <c r="F42" s="113">
        <v>2.0014933731566176</v>
      </c>
      <c r="G42" s="110">
        <v>1.2196276620202822E-2</v>
      </c>
      <c r="H42" s="108">
        <f t="shared" si="0"/>
        <v>1.2468207492675363E-2</v>
      </c>
      <c r="I42" s="136">
        <f t="shared" si="1"/>
        <v>7.394639940367708E-8</v>
      </c>
      <c r="J42" s="398"/>
      <c r="K42" s="398"/>
      <c r="L42" s="398"/>
      <c r="M42" s="396"/>
      <c r="N42" s="396"/>
      <c r="O42" s="396"/>
      <c r="P42" s="396"/>
      <c r="Q42" s="396"/>
      <c r="R42" s="396"/>
      <c r="S42" s="396"/>
      <c r="T42" s="396"/>
    </row>
    <row r="43" spans="2:20">
      <c r="B43" s="394" t="s">
        <v>89</v>
      </c>
      <c r="C43" s="391" t="s">
        <v>17</v>
      </c>
      <c r="D43" s="392">
        <v>3</v>
      </c>
      <c r="E43" s="401">
        <v>2015</v>
      </c>
      <c r="F43" s="113">
        <v>2.0014933731566176</v>
      </c>
      <c r="G43" s="110">
        <v>1.0298838893247095E-2</v>
      </c>
      <c r="H43" s="108">
        <f t="shared" si="0"/>
        <v>1.2468207492675363E-2</v>
      </c>
      <c r="I43" s="136">
        <f t="shared" si="1"/>
        <v>4.7061601201853614E-6</v>
      </c>
      <c r="J43" s="398"/>
      <c r="K43" s="398"/>
      <c r="L43" s="398"/>
      <c r="M43" s="396"/>
      <c r="N43" s="396"/>
      <c r="O43" s="396"/>
      <c r="P43" s="396"/>
      <c r="Q43" s="396"/>
      <c r="R43" s="396"/>
      <c r="S43" s="396"/>
      <c r="T43" s="396"/>
    </row>
    <row r="44" spans="2:20">
      <c r="B44" s="394" t="s">
        <v>98</v>
      </c>
      <c r="C44" s="391" t="s">
        <v>17</v>
      </c>
      <c r="D44" s="392">
        <v>3</v>
      </c>
      <c r="E44" s="401">
        <v>2013</v>
      </c>
      <c r="F44" s="113">
        <v>2.0029539969019066</v>
      </c>
      <c r="G44" s="110">
        <v>1.4988584909444906E-2</v>
      </c>
      <c r="H44" s="108">
        <f t="shared" si="0"/>
        <v>1.2473254998033163E-2</v>
      </c>
      <c r="I44" s="136">
        <f t="shared" si="1"/>
        <v>6.3268845632426075E-6</v>
      </c>
      <c r="J44" s="398"/>
      <c r="K44" s="398"/>
      <c r="L44" s="398"/>
      <c r="M44" s="396"/>
      <c r="N44" s="396"/>
      <c r="O44" s="396"/>
      <c r="P44" s="396"/>
      <c r="Q44" s="396"/>
      <c r="R44" s="396"/>
      <c r="S44" s="396"/>
      <c r="T44" s="396"/>
    </row>
    <row r="45" spans="2:20">
      <c r="B45" s="394" t="s">
        <v>90</v>
      </c>
      <c r="C45" s="391" t="s">
        <v>17</v>
      </c>
      <c r="D45" s="392">
        <v>2</v>
      </c>
      <c r="E45" s="401">
        <v>2014</v>
      </c>
      <c r="F45" s="113">
        <v>2.0752908966461332</v>
      </c>
      <c r="G45" s="110">
        <v>1.4190683938137626E-2</v>
      </c>
      <c r="H45" s="108">
        <f t="shared" si="0"/>
        <v>1.2716807252431425E-2</v>
      </c>
      <c r="I45" s="136">
        <f t="shared" si="1"/>
        <v>2.1723124846682953E-6</v>
      </c>
      <c r="J45" s="398"/>
      <c r="K45" s="398"/>
      <c r="L45" s="398"/>
      <c r="M45" s="396"/>
      <c r="N45" s="396"/>
      <c r="O45" s="396"/>
      <c r="P45" s="396"/>
      <c r="Q45" s="396"/>
      <c r="R45" s="396"/>
      <c r="S45" s="396"/>
      <c r="T45" s="396"/>
    </row>
    <row r="46" spans="2:20">
      <c r="B46" s="394" t="s">
        <v>87</v>
      </c>
      <c r="C46" s="391" t="s">
        <v>17</v>
      </c>
      <c r="D46" s="392">
        <v>9</v>
      </c>
      <c r="E46" s="401">
        <v>2014</v>
      </c>
      <c r="F46" s="113">
        <v>2.0754153444091838</v>
      </c>
      <c r="G46" s="110">
        <v>1.2673794900181817E-2</v>
      </c>
      <c r="H46" s="108">
        <f t="shared" si="0"/>
        <v>1.2717215590678909E-2</v>
      </c>
      <c r="I46" s="136">
        <f t="shared" si="1"/>
        <v>1.885356363244291E-9</v>
      </c>
      <c r="J46" s="398"/>
      <c r="K46" s="398"/>
      <c r="L46" s="398"/>
      <c r="M46" s="396"/>
      <c r="N46" s="396"/>
      <c r="O46" s="396"/>
      <c r="P46" s="396"/>
      <c r="Q46" s="396"/>
      <c r="R46" s="396"/>
      <c r="S46" s="396"/>
      <c r="T46" s="396"/>
    </row>
    <row r="47" spans="2:20">
      <c r="B47" s="394" t="s">
        <v>98</v>
      </c>
      <c r="C47" s="391" t="s">
        <v>17</v>
      </c>
      <c r="D47" s="392">
        <v>2</v>
      </c>
      <c r="E47" s="401">
        <v>2013</v>
      </c>
      <c r="F47" s="113">
        <v>2.0764436759249247</v>
      </c>
      <c r="G47" s="110">
        <v>1.4496035309498915E-2</v>
      </c>
      <c r="H47" s="108">
        <f t="shared" si="0"/>
        <v>1.2720588375627919E-2</v>
      </c>
      <c r="I47" s="136">
        <f t="shared" si="1"/>
        <v>3.1522118149919213E-6</v>
      </c>
      <c r="J47" s="398"/>
      <c r="K47" s="398"/>
      <c r="L47" s="398"/>
      <c r="M47" s="396"/>
      <c r="N47" s="396"/>
      <c r="O47" s="396"/>
      <c r="P47" s="396"/>
      <c r="Q47" s="396"/>
      <c r="R47" s="396"/>
      <c r="S47" s="396"/>
      <c r="T47" s="396"/>
    </row>
    <row r="48" spans="2:20">
      <c r="B48" s="394" t="s">
        <v>97</v>
      </c>
      <c r="C48" s="391" t="s">
        <v>17</v>
      </c>
      <c r="D48" s="392">
        <v>9</v>
      </c>
      <c r="E48" s="401">
        <v>2012</v>
      </c>
      <c r="F48" s="113">
        <v>2.0793976728268309</v>
      </c>
      <c r="G48" s="110">
        <v>1.3831396400821902E-3</v>
      </c>
      <c r="H48" s="108">
        <f t="shared" si="0"/>
        <v>1.2730263414199127E-2</v>
      </c>
      <c r="I48" s="136">
        <f t="shared" si="1"/>
        <v>1.2875721794512979E-4</v>
      </c>
      <c r="J48" s="398"/>
      <c r="K48" s="398"/>
      <c r="L48" s="398"/>
      <c r="M48" s="396"/>
      <c r="N48" s="396"/>
      <c r="O48" s="396"/>
      <c r="P48" s="396"/>
      <c r="Q48" s="396"/>
      <c r="R48" s="396"/>
      <c r="S48" s="396"/>
      <c r="T48" s="396"/>
    </row>
    <row r="49" spans="2:20">
      <c r="B49" s="394" t="s">
        <v>89</v>
      </c>
      <c r="C49" s="391" t="s">
        <v>17</v>
      </c>
      <c r="D49" s="392">
        <v>2</v>
      </c>
      <c r="E49" s="401">
        <v>2015</v>
      </c>
      <c r="F49" s="113">
        <v>2.0809106956302461</v>
      </c>
      <c r="G49" s="110">
        <v>1.0475979182712536E-2</v>
      </c>
      <c r="H49" s="108">
        <f t="shared" si="0"/>
        <v>1.273521107915369E-2</v>
      </c>
      <c r="I49" s="136">
        <f t="shared" si="1"/>
        <v>5.1041287618970947E-6</v>
      </c>
      <c r="J49" s="398"/>
      <c r="K49" s="398"/>
      <c r="L49" s="398"/>
      <c r="M49" s="396"/>
      <c r="N49" s="396"/>
      <c r="O49" s="396"/>
      <c r="P49" s="396"/>
      <c r="Q49" s="396"/>
      <c r="R49" s="396"/>
      <c r="S49" s="396"/>
      <c r="T49" s="396"/>
    </row>
    <row r="50" spans="2:20">
      <c r="B50" s="394" t="s">
        <v>91</v>
      </c>
      <c r="C50" s="391" t="s">
        <v>17</v>
      </c>
      <c r="D50" s="392">
        <v>8</v>
      </c>
      <c r="E50" s="401">
        <v>2014</v>
      </c>
      <c r="F50" s="113">
        <v>2.0841563182425604</v>
      </c>
      <c r="G50" s="110">
        <v>1.2835629471172167E-2</v>
      </c>
      <c r="H50" s="108">
        <f t="shared" si="0"/>
        <v>1.2745806552590062E-2</v>
      </c>
      <c r="I50" s="136">
        <f t="shared" si="1"/>
        <v>8.068156702607338E-9</v>
      </c>
      <c r="J50" s="398"/>
      <c r="K50" s="398"/>
      <c r="L50" s="398"/>
      <c r="M50" s="396"/>
      <c r="N50" s="396"/>
      <c r="O50" s="396"/>
      <c r="P50" s="396"/>
      <c r="Q50" s="396"/>
      <c r="R50" s="396"/>
      <c r="S50" s="396"/>
      <c r="T50" s="396"/>
    </row>
    <row r="51" spans="2:20">
      <c r="B51" s="394" t="s">
        <v>90</v>
      </c>
      <c r="C51" s="391" t="s">
        <v>17</v>
      </c>
      <c r="D51" s="392">
        <v>1</v>
      </c>
      <c r="E51" s="401">
        <v>2014</v>
      </c>
      <c r="F51" s="113">
        <v>2.1569941280305489</v>
      </c>
      <c r="G51" s="110">
        <v>1.4122986489871703E-2</v>
      </c>
      <c r="H51" s="108">
        <f t="shared" si="0"/>
        <v>1.2977285314455524E-2</v>
      </c>
      <c r="I51" s="136">
        <f t="shared" si="1"/>
        <v>1.3126311833500138E-6</v>
      </c>
      <c r="J51" s="398"/>
      <c r="K51" s="398"/>
      <c r="L51" s="398"/>
      <c r="M51" s="396"/>
      <c r="N51" s="396"/>
      <c r="O51" s="396"/>
      <c r="P51" s="396"/>
      <c r="Q51" s="396"/>
      <c r="R51" s="396"/>
      <c r="S51" s="396"/>
      <c r="T51" s="396"/>
    </row>
    <row r="52" spans="2:20">
      <c r="B52" s="394" t="s">
        <v>87</v>
      </c>
      <c r="C52" s="391" t="s">
        <v>17</v>
      </c>
      <c r="D52" s="392">
        <v>8</v>
      </c>
      <c r="E52" s="401">
        <v>2014</v>
      </c>
      <c r="F52" s="113">
        <v>2.1580782894951271</v>
      </c>
      <c r="G52" s="110">
        <v>1.3045292338809496E-2</v>
      </c>
      <c r="H52" s="108">
        <f t="shared" si="0"/>
        <v>1.2980641251981631E-2</v>
      </c>
      <c r="I52" s="136">
        <f t="shared" si="1"/>
        <v>4.1797630280241369E-9</v>
      </c>
      <c r="J52" s="398"/>
      <c r="K52" s="398"/>
      <c r="L52" s="398"/>
      <c r="M52" s="396"/>
      <c r="N52" s="396"/>
      <c r="O52" s="396"/>
      <c r="P52" s="396"/>
      <c r="Q52" s="396"/>
      <c r="R52" s="396"/>
      <c r="S52" s="396"/>
      <c r="T52" s="396"/>
    </row>
    <row r="53" spans="2:20">
      <c r="B53" s="394" t="s">
        <v>98</v>
      </c>
      <c r="C53" s="391" t="s">
        <v>17</v>
      </c>
      <c r="D53" s="392">
        <v>1</v>
      </c>
      <c r="E53" s="401">
        <v>2013</v>
      </c>
      <c r="F53" s="113">
        <v>2.1584351021290393</v>
      </c>
      <c r="G53" s="110">
        <v>1.5606359300937201E-2</v>
      </c>
      <c r="H53" s="108">
        <f t="shared" si="0"/>
        <v>1.298174517399223E-2</v>
      </c>
      <c r="I53" s="136">
        <f t="shared" si="1"/>
        <v>6.8885993153591121E-6</v>
      </c>
      <c r="J53" s="398"/>
      <c r="K53" s="398"/>
      <c r="L53" s="398"/>
      <c r="M53" s="396"/>
      <c r="N53" s="396"/>
      <c r="O53" s="396"/>
      <c r="P53" s="396"/>
      <c r="Q53" s="396"/>
      <c r="R53" s="396"/>
      <c r="S53" s="396"/>
      <c r="T53" s="396"/>
    </row>
    <row r="54" spans="2:20">
      <c r="B54" s="394" t="s">
        <v>89</v>
      </c>
      <c r="C54" s="391" t="s">
        <v>17</v>
      </c>
      <c r="D54" s="392">
        <v>1</v>
      </c>
      <c r="E54" s="401">
        <v>2015</v>
      </c>
      <c r="F54" s="113">
        <v>2.160316373868735</v>
      </c>
      <c r="G54" s="110">
        <v>1.0285450208450115E-2</v>
      </c>
      <c r="H54" s="108">
        <f t="shared" si="0"/>
        <v>1.298756090976427E-2</v>
      </c>
      <c r="I54" s="136">
        <f t="shared" si="1"/>
        <v>7.3014022421564745E-6</v>
      </c>
      <c r="J54" s="398"/>
      <c r="K54" s="398"/>
      <c r="L54" s="398"/>
      <c r="M54" s="396"/>
      <c r="N54" s="396"/>
      <c r="O54" s="396"/>
      <c r="P54" s="396"/>
      <c r="Q54" s="396"/>
      <c r="R54" s="396"/>
      <c r="S54" s="396"/>
      <c r="T54" s="396"/>
    </row>
    <row r="55" spans="2:20">
      <c r="B55" s="394" t="s">
        <v>97</v>
      </c>
      <c r="C55" s="391" t="s">
        <v>17</v>
      </c>
      <c r="D55" s="392">
        <v>8</v>
      </c>
      <c r="E55" s="401">
        <v>2012</v>
      </c>
      <c r="F55" s="113">
        <v>2.1619498259084007</v>
      </c>
      <c r="G55" s="110">
        <v>9.1018451905925234E-3</v>
      </c>
      <c r="H55" s="108">
        <f t="shared" si="0"/>
        <v>1.2992604247711478E-2</v>
      </c>
      <c r="I55" s="136">
        <f t="shared" si="1"/>
        <v>1.5138006040553174E-5</v>
      </c>
      <c r="J55" s="398"/>
      <c r="K55" s="398"/>
      <c r="L55" s="398"/>
      <c r="M55" s="396"/>
      <c r="N55" s="396"/>
      <c r="O55" s="396"/>
      <c r="P55" s="396"/>
      <c r="Q55" s="396"/>
      <c r="R55" s="396"/>
      <c r="S55" s="396"/>
      <c r="T55" s="396"/>
    </row>
    <row r="56" spans="2:20">
      <c r="B56" s="394" t="s">
        <v>91</v>
      </c>
      <c r="C56" s="391" t="s">
        <v>17</v>
      </c>
      <c r="D56" s="392">
        <v>7</v>
      </c>
      <c r="E56" s="401">
        <v>2014</v>
      </c>
      <c r="F56" s="113">
        <v>2.1683778234086235</v>
      </c>
      <c r="G56" s="110">
        <v>1.3288462193521677E-2</v>
      </c>
      <c r="H56" s="108">
        <f t="shared" si="0"/>
        <v>1.3012394246331284E-2</v>
      </c>
      <c r="I56" s="136">
        <f t="shared" si="1"/>
        <v>7.6213511465917867E-8</v>
      </c>
      <c r="J56" s="398"/>
      <c r="K56" s="398"/>
      <c r="L56" s="398"/>
      <c r="M56" s="396"/>
      <c r="N56" s="396"/>
      <c r="O56" s="396"/>
      <c r="P56" s="396"/>
      <c r="Q56" s="396"/>
      <c r="R56" s="396"/>
      <c r="S56" s="396"/>
      <c r="T56" s="396"/>
    </row>
    <row r="57" spans="2:20">
      <c r="B57" s="394" t="s">
        <v>87</v>
      </c>
      <c r="C57" s="391" t="s">
        <v>17</v>
      </c>
      <c r="D57" s="392">
        <v>7</v>
      </c>
      <c r="E57" s="401">
        <v>2014</v>
      </c>
      <c r="F57" s="113">
        <v>2.2422997946611916</v>
      </c>
      <c r="G57" s="110">
        <v>1.3507264386260869E-2</v>
      </c>
      <c r="H57" s="108">
        <f t="shared" si="0"/>
        <v>1.3233607924522059E-2</v>
      </c>
      <c r="I57" s="136">
        <f t="shared" si="1"/>
        <v>7.4887859051404372E-8</v>
      </c>
      <c r="J57" s="398"/>
      <c r="K57" s="398"/>
      <c r="L57" s="398"/>
      <c r="M57" s="396"/>
      <c r="N57" s="396"/>
      <c r="O57" s="396"/>
      <c r="P57" s="396"/>
      <c r="Q57" s="396"/>
      <c r="R57" s="396"/>
      <c r="S57" s="396"/>
      <c r="T57" s="396"/>
    </row>
    <row r="58" spans="2:20">
      <c r="B58" s="394" t="s">
        <v>98</v>
      </c>
      <c r="C58" s="391" t="s">
        <v>17</v>
      </c>
      <c r="D58" s="392">
        <v>12</v>
      </c>
      <c r="E58" s="401">
        <v>2012</v>
      </c>
      <c r="F58" s="113">
        <v>2.24705500918621</v>
      </c>
      <c r="G58" s="110">
        <v>1.4656308981290491E-2</v>
      </c>
      <c r="H58" s="108">
        <f t="shared" si="0"/>
        <v>1.3247444675827617E-2</v>
      </c>
      <c r="I58" s="136">
        <f t="shared" si="1"/>
        <v>1.9848986312073884E-6</v>
      </c>
      <c r="J58" s="398"/>
      <c r="K58" s="398"/>
      <c r="L58" s="398"/>
      <c r="M58" s="396"/>
      <c r="N58" s="396"/>
      <c r="O58" s="396"/>
      <c r="P58" s="396"/>
      <c r="Q58" s="396"/>
      <c r="R58" s="396"/>
      <c r="S58" s="396"/>
      <c r="T58" s="396"/>
    </row>
    <row r="59" spans="2:20">
      <c r="B59" s="394" t="s">
        <v>90</v>
      </c>
      <c r="C59" s="391" t="s">
        <v>17</v>
      </c>
      <c r="D59" s="392">
        <v>12</v>
      </c>
      <c r="E59" s="401">
        <v>2013</v>
      </c>
      <c r="F59" s="113">
        <v>2.2477754962354548</v>
      </c>
      <c r="G59" s="110">
        <v>1.4228501761865268E-2</v>
      </c>
      <c r="H59" s="108">
        <f t="shared" si="0"/>
        <v>1.3249537083060606E-2</v>
      </c>
      <c r="I59" s="136">
        <f t="shared" si="1"/>
        <v>9.5837184234711573E-7</v>
      </c>
      <c r="J59" s="398"/>
      <c r="K59" s="398"/>
      <c r="L59" s="398"/>
      <c r="M59" s="396"/>
      <c r="N59" s="396"/>
      <c r="O59" s="396"/>
      <c r="P59" s="396"/>
      <c r="Q59" s="396"/>
      <c r="R59" s="396"/>
      <c r="S59" s="396"/>
      <c r="T59" s="396"/>
    </row>
    <row r="60" spans="2:20">
      <c r="B60" s="394" t="s">
        <v>97</v>
      </c>
      <c r="C60" s="391" t="s">
        <v>17</v>
      </c>
      <c r="D60" s="392">
        <v>7</v>
      </c>
      <c r="E60" s="401">
        <v>2012</v>
      </c>
      <c r="F60" s="113">
        <v>2.2478999439985072</v>
      </c>
      <c r="G60" s="110">
        <v>1.4072149562316297E-2</v>
      </c>
      <c r="H60" s="108">
        <f t="shared" si="0"/>
        <v>1.3249898390118581E-2</v>
      </c>
      <c r="I60" s="136">
        <f t="shared" si="1"/>
        <v>6.760969901805175E-7</v>
      </c>
      <c r="J60" s="398"/>
      <c r="K60" s="398"/>
      <c r="L60" s="398"/>
      <c r="M60" s="396"/>
      <c r="N60" s="396"/>
      <c r="O60" s="396"/>
      <c r="P60" s="396"/>
      <c r="Q60" s="396"/>
      <c r="R60" s="396"/>
      <c r="S60" s="396"/>
      <c r="T60" s="396"/>
    </row>
    <row r="61" spans="2:20">
      <c r="B61" s="394" t="s">
        <v>91</v>
      </c>
      <c r="C61" s="391" t="s">
        <v>17</v>
      </c>
      <c r="D61" s="392">
        <v>6</v>
      </c>
      <c r="E61" s="401">
        <v>2014</v>
      </c>
      <c r="F61" s="113">
        <v>2.2507871321013004</v>
      </c>
      <c r="G61" s="110">
        <v>1.3821853023730797E-2</v>
      </c>
      <c r="H61" s="108">
        <f t="shared" si="0"/>
        <v>1.3258271767810874E-2</v>
      </c>
      <c r="I61" s="136">
        <f t="shared" si="1"/>
        <v>3.1762383202427764E-7</v>
      </c>
      <c r="J61" s="398"/>
      <c r="K61" s="398"/>
      <c r="L61" s="398"/>
      <c r="M61" s="396"/>
      <c r="N61" s="396"/>
      <c r="O61" s="396"/>
      <c r="P61" s="396"/>
      <c r="Q61" s="396"/>
      <c r="R61" s="396"/>
      <c r="S61" s="396"/>
      <c r="T61" s="396"/>
    </row>
    <row r="62" spans="2:20">
      <c r="B62" s="394" t="s">
        <v>89</v>
      </c>
      <c r="C62" s="391" t="s">
        <v>17</v>
      </c>
      <c r="D62" s="392">
        <v>12</v>
      </c>
      <c r="E62" s="401">
        <v>2014</v>
      </c>
      <c r="F62" s="113">
        <v>2.2512955901046254</v>
      </c>
      <c r="G62" s="110">
        <v>1.0607827555959699E-2</v>
      </c>
      <c r="H62" s="108">
        <f t="shared" si="0"/>
        <v>1.3259744612799215E-2</v>
      </c>
      <c r="I62" s="136">
        <f t="shared" si="1"/>
        <v>7.0326640763563605E-6</v>
      </c>
      <c r="J62" s="398"/>
      <c r="K62" s="398"/>
      <c r="L62" s="398"/>
      <c r="M62" s="396"/>
      <c r="N62" s="396"/>
      <c r="O62" s="396"/>
      <c r="P62" s="396"/>
      <c r="Q62" s="396"/>
      <c r="R62" s="396"/>
      <c r="S62" s="396"/>
      <c r="T62" s="396"/>
    </row>
    <row r="63" spans="2:20">
      <c r="B63" s="394" t="s">
        <v>87</v>
      </c>
      <c r="C63" s="391" t="s">
        <v>17</v>
      </c>
      <c r="D63" s="392">
        <v>6</v>
      </c>
      <c r="E63" s="401">
        <v>2014</v>
      </c>
      <c r="F63" s="113">
        <v>2.3247091033538672</v>
      </c>
      <c r="G63" s="110">
        <v>1.4335638604250014E-2</v>
      </c>
      <c r="H63" s="108">
        <f t="shared" si="0"/>
        <v>1.3466917985535551E-2</v>
      </c>
      <c r="I63" s="136">
        <f t="shared" si="1"/>
        <v>7.546755133796398E-7</v>
      </c>
      <c r="J63" s="398"/>
      <c r="K63" s="398"/>
      <c r="L63" s="398"/>
      <c r="M63" s="396"/>
      <c r="N63" s="396"/>
      <c r="O63" s="396"/>
      <c r="P63" s="396"/>
      <c r="Q63" s="396"/>
      <c r="R63" s="396"/>
      <c r="S63" s="396"/>
      <c r="T63" s="396"/>
    </row>
    <row r="64" spans="2:20">
      <c r="B64" s="394" t="s">
        <v>98</v>
      </c>
      <c r="C64" s="391" t="s">
        <v>17</v>
      </c>
      <c r="D64" s="392">
        <v>11</v>
      </c>
      <c r="E64" s="401">
        <v>2012</v>
      </c>
      <c r="F64" s="113">
        <v>2.3270487212992355</v>
      </c>
      <c r="G64" s="110">
        <v>1.5133822644037936E-2</v>
      </c>
      <c r="H64" s="108">
        <f t="shared" si="0"/>
        <v>1.3473344541219489E-2</v>
      </c>
      <c r="I64" s="136">
        <f t="shared" si="1"/>
        <v>2.7571875299395472E-6</v>
      </c>
      <c r="J64" s="398"/>
      <c r="K64" s="398"/>
      <c r="L64" s="398"/>
      <c r="M64" s="396"/>
      <c r="N64" s="396"/>
      <c r="O64" s="396"/>
      <c r="P64" s="396"/>
      <c r="Q64" s="396"/>
      <c r="R64" s="396"/>
      <c r="S64" s="396"/>
      <c r="T64" s="396"/>
    </row>
    <row r="65" spans="2:20">
      <c r="B65" s="394" t="s">
        <v>90</v>
      </c>
      <c r="C65" s="391" t="s">
        <v>17</v>
      </c>
      <c r="D65" s="392">
        <v>11</v>
      </c>
      <c r="E65" s="401">
        <v>2013</v>
      </c>
      <c r="F65" s="113">
        <v>2.327825038297318</v>
      </c>
      <c r="G65" s="110">
        <v>1.3377998899108649E-2</v>
      </c>
      <c r="H65" s="108">
        <f t="shared" si="0"/>
        <v>1.347547460343804E-2</v>
      </c>
      <c r="I65" s="136">
        <f t="shared" si="1"/>
        <v>9.5015129345109197E-9</v>
      </c>
      <c r="J65" s="398"/>
      <c r="K65" s="398"/>
      <c r="L65" s="398"/>
      <c r="M65" s="396"/>
      <c r="N65" s="396"/>
      <c r="O65" s="396"/>
      <c r="P65" s="396"/>
      <c r="Q65" s="396"/>
      <c r="R65" s="396"/>
      <c r="S65" s="396"/>
      <c r="T65" s="396"/>
    </row>
    <row r="66" spans="2:20">
      <c r="B66" s="394" t="s">
        <v>97</v>
      </c>
      <c r="C66" s="391" t="s">
        <v>17</v>
      </c>
      <c r="D66" s="392">
        <v>6</v>
      </c>
      <c r="E66" s="401">
        <v>2012</v>
      </c>
      <c r="F66" s="113">
        <v>2.3305628890844496</v>
      </c>
      <c r="G66" s="110">
        <v>1.7709609825249269E-2</v>
      </c>
      <c r="H66" s="108">
        <f t="shared" si="0"/>
        <v>1.3482977368109942E-2</v>
      </c>
      <c r="I66" s="136">
        <f t="shared" si="1"/>
        <v>1.7864421927743629E-5</v>
      </c>
      <c r="J66" s="398"/>
      <c r="K66" s="398"/>
      <c r="L66" s="398"/>
      <c r="M66" s="396"/>
      <c r="N66" s="396"/>
      <c r="O66" s="396"/>
      <c r="P66" s="396"/>
      <c r="Q66" s="396"/>
      <c r="R66" s="396"/>
      <c r="S66" s="396"/>
      <c r="T66" s="396"/>
    </row>
    <row r="67" spans="2:20">
      <c r="B67" s="394" t="s">
        <v>89</v>
      </c>
      <c r="C67" s="391" t="s">
        <v>17</v>
      </c>
      <c r="D67" s="392">
        <v>11</v>
      </c>
      <c r="E67" s="401">
        <v>2014</v>
      </c>
      <c r="F67" s="113">
        <v>2.3312799452429838</v>
      </c>
      <c r="G67" s="110">
        <v>1.0628946437978156E-2</v>
      </c>
      <c r="H67" s="108">
        <f t="shared" si="0"/>
        <v>1.3484939969273337E-2</v>
      </c>
      <c r="I67" s="136">
        <f t="shared" si="1"/>
        <v>8.1566990507999167E-6</v>
      </c>
      <c r="J67" s="398"/>
      <c r="K67" s="398"/>
      <c r="L67" s="398"/>
      <c r="M67" s="396"/>
      <c r="N67" s="396"/>
      <c r="O67" s="396"/>
      <c r="P67" s="396"/>
      <c r="Q67" s="396"/>
      <c r="R67" s="396"/>
      <c r="S67" s="396"/>
      <c r="T67" s="396"/>
    </row>
    <row r="68" spans="2:20">
      <c r="B68" s="394" t="s">
        <v>91</v>
      </c>
      <c r="C68" s="391" t="s">
        <v>17</v>
      </c>
      <c r="D68" s="392">
        <v>5</v>
      </c>
      <c r="E68" s="401">
        <v>2014</v>
      </c>
      <c r="F68" s="113">
        <v>2.3352622736606303</v>
      </c>
      <c r="G68" s="110">
        <v>1.3917530951790196E-2</v>
      </c>
      <c r="H68" s="108">
        <f t="shared" si="0"/>
        <v>1.3495821550203362E-2</v>
      </c>
      <c r="I68" s="136">
        <f t="shared" si="1"/>
        <v>1.7783881938672585E-7</v>
      </c>
      <c r="J68" s="398"/>
      <c r="K68" s="398"/>
      <c r="L68" s="398"/>
      <c r="M68" s="396"/>
      <c r="N68" s="396"/>
      <c r="O68" s="396"/>
      <c r="P68" s="396"/>
      <c r="Q68" s="396"/>
      <c r="R68" s="396"/>
      <c r="S68" s="396"/>
      <c r="T68" s="396"/>
    </row>
    <row r="69" spans="2:20">
      <c r="B69" s="394" t="s">
        <v>87</v>
      </c>
      <c r="C69" s="391" t="s">
        <v>17</v>
      </c>
      <c r="D69" s="392">
        <v>5</v>
      </c>
      <c r="E69" s="401">
        <v>2014</v>
      </c>
      <c r="F69" s="113">
        <v>2.4091842449131975</v>
      </c>
      <c r="G69" s="110">
        <v>1.4588572784818161E-2</v>
      </c>
      <c r="H69" s="108">
        <f t="shared" si="0"/>
        <v>1.3692326352564326E-2</v>
      </c>
      <c r="I69" s="136">
        <f t="shared" si="1"/>
        <v>8.0325766732772802E-7</v>
      </c>
      <c r="J69" s="398"/>
      <c r="K69" s="398"/>
      <c r="L69" s="398"/>
      <c r="M69" s="396"/>
      <c r="N69" s="396"/>
      <c r="O69" s="396"/>
      <c r="P69" s="396"/>
      <c r="Q69" s="396"/>
      <c r="R69" s="396"/>
      <c r="S69" s="396"/>
      <c r="T69" s="396"/>
    </row>
    <row r="70" spans="2:20">
      <c r="B70" s="394" t="s">
        <v>98</v>
      </c>
      <c r="C70" s="391" t="s">
        <v>17</v>
      </c>
      <c r="D70" s="392">
        <v>10</v>
      </c>
      <c r="E70" s="401">
        <v>2012</v>
      </c>
      <c r="F70" s="113">
        <v>2.4129988393893393</v>
      </c>
      <c r="G70" s="110">
        <v>1.6170436146843447E-2</v>
      </c>
      <c r="H70" s="108">
        <f t="shared" si="0"/>
        <v>1.370218962811536E-2</v>
      </c>
      <c r="I70" s="136">
        <f t="shared" si="1"/>
        <v>6.09224087721332E-6</v>
      </c>
      <c r="J70" s="398"/>
      <c r="K70" s="398"/>
      <c r="L70" s="398"/>
      <c r="M70" s="396"/>
      <c r="N70" s="396"/>
      <c r="O70" s="396"/>
      <c r="P70" s="396"/>
      <c r="Q70" s="396"/>
      <c r="R70" s="396"/>
      <c r="S70" s="396"/>
      <c r="T70" s="396"/>
    </row>
    <row r="71" spans="2:20">
      <c r="B71" s="394" t="s">
        <v>90</v>
      </c>
      <c r="C71" s="391" t="s">
        <v>17</v>
      </c>
      <c r="D71" s="392">
        <v>10</v>
      </c>
      <c r="E71" s="401">
        <v>2013</v>
      </c>
      <c r="F71" s="113">
        <v>2.4135399166199982</v>
      </c>
      <c r="G71" s="110">
        <v>1.3287391778170071E-2</v>
      </c>
      <c r="H71" s="108">
        <f t="shared" ref="H71:H134" si="2">(Beta1)+
(Beta2*((1-EXP(-F71/Lambda1))/(F71/Lambda1)))+
(Beta3*((((1-EXP(-F71/Lambda1))/(F71/Lambda1)))-
(EXP(-F71/Lambda1))))+
(Beta4*((((1-EXP(-F71/Lambda2))/(F71/Lambda2)))-
(EXP(-F71/Lambda2))))</f>
        <v>1.3703586513570194E-2</v>
      </c>
      <c r="I71" s="136">
        <f t="shared" ref="I71:I134" si="3">IF(G71&gt;0,POWER(G71-H71,2),"")</f>
        <v>1.7321805777477813E-7</v>
      </c>
      <c r="J71" s="398"/>
      <c r="K71" s="398"/>
      <c r="L71" s="398"/>
      <c r="M71" s="396"/>
      <c r="N71" s="396"/>
      <c r="O71" s="396"/>
      <c r="P71" s="396"/>
      <c r="Q71" s="396"/>
      <c r="R71" s="396"/>
      <c r="S71" s="396"/>
      <c r="T71" s="396"/>
    </row>
    <row r="72" spans="2:20">
      <c r="B72" s="394" t="s">
        <v>97</v>
      </c>
      <c r="C72" s="391" t="s">
        <v>17</v>
      </c>
      <c r="D72" s="392">
        <v>5</v>
      </c>
      <c r="E72" s="401">
        <v>2012</v>
      </c>
      <c r="F72" s="113">
        <v>2.4147843942505136</v>
      </c>
      <c r="G72" s="110">
        <v>1.9399352036491936E-2</v>
      </c>
      <c r="H72" s="108">
        <f t="shared" si="2"/>
        <v>1.3706797317774454E-2</v>
      </c>
      <c r="I72" s="136">
        <f t="shared" si="3"/>
        <v>3.2405179225592672E-5</v>
      </c>
      <c r="J72" s="398"/>
      <c r="K72" s="398"/>
      <c r="L72" s="398"/>
      <c r="M72" s="396"/>
      <c r="N72" s="396"/>
      <c r="O72" s="396"/>
      <c r="P72" s="396"/>
      <c r="Q72" s="396"/>
      <c r="R72" s="396"/>
      <c r="S72" s="396"/>
      <c r="T72" s="396"/>
    </row>
    <row r="73" spans="2:20">
      <c r="B73" s="394" t="s">
        <v>89</v>
      </c>
      <c r="C73" s="391" t="s">
        <v>17</v>
      </c>
      <c r="D73" s="392">
        <v>10</v>
      </c>
      <c r="E73" s="401">
        <v>2014</v>
      </c>
      <c r="F73" s="113">
        <v>2.4151577375396682</v>
      </c>
      <c r="G73" s="110">
        <v>1.1026396795206285E-2</v>
      </c>
      <c r="H73" s="108">
        <f t="shared" si="2"/>
        <v>1.3707760005702967E-2</v>
      </c>
      <c r="I73" s="136">
        <f t="shared" si="3"/>
        <v>7.1897086666050719E-6</v>
      </c>
      <c r="J73" s="398"/>
      <c r="K73" s="398"/>
      <c r="L73" s="398"/>
      <c r="M73" s="396"/>
      <c r="N73" s="396"/>
      <c r="O73" s="396"/>
      <c r="P73" s="396"/>
      <c r="Q73" s="396"/>
      <c r="R73" s="396"/>
      <c r="S73" s="396"/>
      <c r="T73" s="396"/>
    </row>
    <row r="74" spans="2:20">
      <c r="B74" s="394" t="s">
        <v>91</v>
      </c>
      <c r="C74" s="391" t="s">
        <v>17</v>
      </c>
      <c r="D74" s="392">
        <v>4</v>
      </c>
      <c r="E74" s="401">
        <v>2014</v>
      </c>
      <c r="F74" s="113">
        <v>2.4219892647429666</v>
      </c>
      <c r="G74" s="110">
        <v>1.4652533111587042E-2</v>
      </c>
      <c r="H74" s="108">
        <f t="shared" si="2"/>
        <v>1.3725330575857855E-2</v>
      </c>
      <c r="I74" s="136">
        <f t="shared" si="3"/>
        <v>8.5970454226263417E-7</v>
      </c>
      <c r="J74" s="398"/>
      <c r="K74" s="398"/>
      <c r="L74" s="398"/>
      <c r="M74" s="396"/>
      <c r="N74" s="396"/>
      <c r="O74" s="396"/>
      <c r="P74" s="396"/>
      <c r="Q74" s="396"/>
      <c r="R74" s="396"/>
      <c r="S74" s="396"/>
      <c r="T74" s="396"/>
    </row>
    <row r="75" spans="2:20">
      <c r="B75" s="394" t="s">
        <v>98</v>
      </c>
      <c r="C75" s="391" t="s">
        <v>17</v>
      </c>
      <c r="D75" s="392">
        <v>9</v>
      </c>
      <c r="E75" s="401">
        <v>2012</v>
      </c>
      <c r="F75" s="113">
        <v>2.4955509924709114</v>
      </c>
      <c r="G75" s="110">
        <v>1.6689403877568523E-2</v>
      </c>
      <c r="H75" s="108">
        <f t="shared" si="2"/>
        <v>1.3909233522559223E-2</v>
      </c>
      <c r="I75" s="136">
        <f t="shared" si="3"/>
        <v>7.7293472028725369E-6</v>
      </c>
      <c r="J75" s="398"/>
      <c r="K75" s="398"/>
      <c r="L75" s="398"/>
      <c r="M75" s="396"/>
      <c r="N75" s="396"/>
      <c r="O75" s="396"/>
      <c r="P75" s="396"/>
      <c r="Q75" s="396"/>
      <c r="R75" s="396"/>
      <c r="S75" s="396"/>
      <c r="T75" s="396"/>
    </row>
    <row r="76" spans="2:20">
      <c r="B76" s="394" t="s">
        <v>87</v>
      </c>
      <c r="C76" s="391" t="s">
        <v>17</v>
      </c>
      <c r="D76" s="392">
        <v>4</v>
      </c>
      <c r="E76" s="401">
        <v>2014</v>
      </c>
      <c r="F76" s="113">
        <v>2.4959112359955333</v>
      </c>
      <c r="G76" s="110">
        <v>1.4620460821894768E-2</v>
      </c>
      <c r="H76" s="108">
        <f t="shared" si="2"/>
        <v>1.3910110732398165E-2</v>
      </c>
      <c r="I76" s="136">
        <f t="shared" si="3"/>
        <v>5.0459724964783195E-7</v>
      </c>
      <c r="J76" s="398"/>
      <c r="K76" s="398"/>
      <c r="L76" s="398"/>
      <c r="M76" s="396"/>
      <c r="N76" s="396"/>
      <c r="O76" s="396"/>
      <c r="P76" s="396"/>
      <c r="Q76" s="396"/>
      <c r="R76" s="396"/>
      <c r="S76" s="396"/>
      <c r="T76" s="396"/>
    </row>
    <row r="77" spans="2:20">
      <c r="B77" s="394" t="s">
        <v>90</v>
      </c>
      <c r="C77" s="391" t="s">
        <v>17</v>
      </c>
      <c r="D77" s="392">
        <v>9</v>
      </c>
      <c r="E77" s="401">
        <v>2013</v>
      </c>
      <c r="F77" s="113">
        <v>2.4962680486294455</v>
      </c>
      <c r="G77" s="110">
        <v>1.4207183237722827E-2</v>
      </c>
      <c r="H77" s="108">
        <f t="shared" si="2"/>
        <v>1.3910979368981318E-2</v>
      </c>
      <c r="I77" s="136">
        <f t="shared" si="3"/>
        <v>8.7736731857437321E-8</v>
      </c>
      <c r="J77" s="398"/>
      <c r="K77" s="398"/>
      <c r="L77" s="398"/>
      <c r="M77" s="396"/>
      <c r="N77" s="396"/>
      <c r="O77" s="396"/>
      <c r="P77" s="396"/>
      <c r="Q77" s="396"/>
      <c r="R77" s="396"/>
      <c r="S77" s="396"/>
      <c r="T77" s="396"/>
    </row>
    <row r="78" spans="2:20">
      <c r="B78" s="394" t="s">
        <v>89</v>
      </c>
      <c r="C78" s="391" t="s">
        <v>17</v>
      </c>
      <c r="D78" s="392">
        <v>9</v>
      </c>
      <c r="E78" s="401">
        <v>2014</v>
      </c>
      <c r="F78" s="113">
        <v>2.4997822164146601</v>
      </c>
      <c r="G78" s="110">
        <v>1.2746192444505873E-2</v>
      </c>
      <c r="H78" s="108">
        <f t="shared" si="2"/>
        <v>1.3919522640382282E-2</v>
      </c>
      <c r="I78" s="136">
        <f t="shared" si="3"/>
        <v>1.3767037485553723E-6</v>
      </c>
      <c r="J78" s="398"/>
      <c r="K78" s="398"/>
      <c r="L78" s="398"/>
      <c r="M78" s="396"/>
      <c r="N78" s="396"/>
      <c r="O78" s="396"/>
      <c r="P78" s="396"/>
      <c r="Q78" s="396"/>
      <c r="R78" s="396"/>
      <c r="S78" s="396"/>
      <c r="T78" s="396"/>
    </row>
    <row r="79" spans="2:20">
      <c r="B79" s="394" t="s">
        <v>97</v>
      </c>
      <c r="C79" s="391" t="s">
        <v>17</v>
      </c>
      <c r="D79" s="392">
        <v>4</v>
      </c>
      <c r="E79" s="401">
        <v>2012</v>
      </c>
      <c r="F79" s="113">
        <v>2.5010266940451746</v>
      </c>
      <c r="G79" s="110">
        <v>2.0919580334078706E-2</v>
      </c>
      <c r="H79" s="108">
        <f t="shared" si="2"/>
        <v>1.3922542985008595E-2</v>
      </c>
      <c r="I79" s="136">
        <f t="shared" si="3"/>
        <v>4.8958531664282079E-5</v>
      </c>
      <c r="J79" s="398"/>
      <c r="K79" s="398"/>
      <c r="L79" s="398"/>
      <c r="M79" s="396"/>
      <c r="N79" s="396"/>
      <c r="O79" s="396"/>
      <c r="P79" s="396"/>
      <c r="Q79" s="396"/>
      <c r="R79" s="396"/>
      <c r="S79" s="396"/>
      <c r="T79" s="396"/>
    </row>
    <row r="80" spans="2:20">
      <c r="B80" s="394" t="s">
        <v>91</v>
      </c>
      <c r="C80" s="391" t="s">
        <v>17</v>
      </c>
      <c r="D80" s="392">
        <v>3</v>
      </c>
      <c r="E80" s="401">
        <v>2014</v>
      </c>
      <c r="F80" s="113">
        <v>2.5017437502037092</v>
      </c>
      <c r="G80" s="110">
        <v>1.5835764790212401E-2</v>
      </c>
      <c r="H80" s="108">
        <f t="shared" si="2"/>
        <v>1.3924282069711386E-2</v>
      </c>
      <c r="I80" s="136">
        <f t="shared" si="3"/>
        <v>3.6537661907739637E-6</v>
      </c>
      <c r="J80" s="398"/>
      <c r="K80" s="398"/>
      <c r="L80" s="398"/>
      <c r="M80" s="396"/>
      <c r="N80" s="396"/>
      <c r="O80" s="396"/>
      <c r="P80" s="396"/>
      <c r="Q80" s="396"/>
      <c r="R80" s="396"/>
      <c r="S80" s="396"/>
      <c r="T80" s="396"/>
    </row>
    <row r="81" spans="2:20">
      <c r="B81" s="394" t="s">
        <v>87</v>
      </c>
      <c r="C81" s="391" t="s">
        <v>17</v>
      </c>
      <c r="D81" s="392">
        <v>3</v>
      </c>
      <c r="E81" s="401">
        <v>2014</v>
      </c>
      <c r="F81" s="113">
        <v>2.5756657214562759</v>
      </c>
      <c r="G81" s="110">
        <v>1.5775751633523783E-2</v>
      </c>
      <c r="H81" s="108">
        <f t="shared" si="2"/>
        <v>1.4098908552636475E-2</v>
      </c>
      <c r="I81" s="136">
        <f t="shared" si="3"/>
        <v>2.8118027179196393E-6</v>
      </c>
      <c r="J81" s="398"/>
      <c r="K81" s="398"/>
      <c r="L81" s="398"/>
      <c r="M81" s="396"/>
      <c r="N81" s="396"/>
      <c r="O81" s="396"/>
      <c r="P81" s="396"/>
      <c r="Q81" s="396"/>
      <c r="R81" s="396"/>
      <c r="S81" s="396"/>
      <c r="T81" s="396"/>
    </row>
    <row r="82" spans="2:20">
      <c r="B82" s="394" t="s">
        <v>98</v>
      </c>
      <c r="C82" s="391" t="s">
        <v>17</v>
      </c>
      <c r="D82" s="392">
        <v>8</v>
      </c>
      <c r="E82" s="401">
        <v>2012</v>
      </c>
      <c r="F82" s="113">
        <v>2.5781031455524808</v>
      </c>
      <c r="G82" s="110">
        <v>1.7795461220964804E-2</v>
      </c>
      <c r="H82" s="108">
        <f t="shared" si="2"/>
        <v>1.4104512300389766E-2</v>
      </c>
      <c r="I82" s="136">
        <f t="shared" si="3"/>
        <v>1.3623103934294034E-5</v>
      </c>
      <c r="J82" s="398"/>
      <c r="K82" s="398"/>
      <c r="L82" s="398"/>
      <c r="M82" s="396"/>
      <c r="N82" s="396"/>
      <c r="O82" s="396"/>
      <c r="P82" s="396"/>
      <c r="Q82" s="396"/>
      <c r="R82" s="396"/>
      <c r="S82" s="396"/>
      <c r="T82" s="396"/>
    </row>
    <row r="83" spans="2:20">
      <c r="B83" s="394" t="s">
        <v>90</v>
      </c>
      <c r="C83" s="391" t="s">
        <v>17</v>
      </c>
      <c r="D83" s="392">
        <v>8</v>
      </c>
      <c r="E83" s="401">
        <v>2013</v>
      </c>
      <c r="F83" s="113">
        <v>2.5789309937153875</v>
      </c>
      <c r="G83" s="110">
        <v>1.4782063893671371E-2</v>
      </c>
      <c r="H83" s="108">
        <f t="shared" si="2"/>
        <v>1.4106413362786861E-2</v>
      </c>
      <c r="I83" s="136">
        <f t="shared" si="3"/>
        <v>4.5650363988451999E-7</v>
      </c>
      <c r="J83" s="398"/>
      <c r="K83" s="398"/>
      <c r="L83" s="398"/>
      <c r="M83" s="396"/>
      <c r="N83" s="396"/>
      <c r="O83" s="396"/>
      <c r="P83" s="396"/>
      <c r="Q83" s="396"/>
      <c r="R83" s="396"/>
      <c r="S83" s="396"/>
      <c r="T83" s="396"/>
    </row>
    <row r="84" spans="2:20">
      <c r="B84" s="394" t="s">
        <v>91</v>
      </c>
      <c r="C84" s="391" t="s">
        <v>17</v>
      </c>
      <c r="D84" s="392">
        <v>2</v>
      </c>
      <c r="E84" s="401">
        <v>2014</v>
      </c>
      <c r="F84" s="113">
        <v>2.5790554414784395</v>
      </c>
      <c r="G84" s="110">
        <v>1.5626213671186214E-2</v>
      </c>
      <c r="H84" s="108">
        <f t="shared" si="2"/>
        <v>1.4106699047359405E-2</v>
      </c>
      <c r="I84" s="136">
        <f t="shared" si="3"/>
        <v>2.3089246920235295E-6</v>
      </c>
      <c r="J84" s="398"/>
      <c r="K84" s="398"/>
      <c r="L84" s="398"/>
      <c r="M84" s="396"/>
      <c r="N84" s="396"/>
      <c r="O84" s="396"/>
      <c r="P84" s="396"/>
      <c r="Q84" s="396"/>
      <c r="R84" s="396"/>
      <c r="S84" s="396"/>
      <c r="T84" s="396"/>
    </row>
    <row r="85" spans="2:20">
      <c r="B85" s="394" t="s">
        <v>97</v>
      </c>
      <c r="C85" s="391" t="s">
        <v>17</v>
      </c>
      <c r="D85" s="392">
        <v>3</v>
      </c>
      <c r="E85" s="401">
        <v>2012</v>
      </c>
      <c r="F85" s="113">
        <v>2.58166884450252</v>
      </c>
      <c r="G85" s="110">
        <v>9.812646989436501E-3</v>
      </c>
      <c r="H85" s="108">
        <f t="shared" si="2"/>
        <v>1.4112692611428081E-2</v>
      </c>
      <c r="I85" s="136">
        <f t="shared" si="3"/>
        <v>1.8490392351208957E-5</v>
      </c>
      <c r="J85" s="398"/>
      <c r="K85" s="398"/>
      <c r="L85" s="398"/>
      <c r="M85" s="396"/>
      <c r="N85" s="396"/>
      <c r="O85" s="396"/>
      <c r="P85" s="396"/>
      <c r="Q85" s="396"/>
      <c r="R85" s="396"/>
      <c r="S85" s="396"/>
      <c r="T85" s="396"/>
    </row>
    <row r="86" spans="2:20">
      <c r="B86" s="394" t="s">
        <v>89</v>
      </c>
      <c r="C86" s="391" t="s">
        <v>17</v>
      </c>
      <c r="D86" s="392">
        <v>8</v>
      </c>
      <c r="E86" s="401">
        <v>2014</v>
      </c>
      <c r="F86" s="113">
        <v>2.5824451615006025</v>
      </c>
      <c r="G86" s="110">
        <v>1.3217962627362604E-2</v>
      </c>
      <c r="H86" s="108">
        <f t="shared" si="2"/>
        <v>1.4114470879182727E-2</v>
      </c>
      <c r="I86" s="136">
        <f t="shared" si="3"/>
        <v>8.037270455815727E-7</v>
      </c>
      <c r="J86" s="398"/>
      <c r="K86" s="398"/>
      <c r="L86" s="398"/>
      <c r="M86" s="396"/>
      <c r="N86" s="396"/>
      <c r="O86" s="396"/>
      <c r="P86" s="396"/>
      <c r="Q86" s="396"/>
      <c r="R86" s="396"/>
      <c r="S86" s="396"/>
      <c r="T86" s="396"/>
    </row>
    <row r="87" spans="2:20">
      <c r="B87" s="394" t="s">
        <v>87</v>
      </c>
      <c r="C87" s="391" t="s">
        <v>17</v>
      </c>
      <c r="D87" s="392">
        <v>2</v>
      </c>
      <c r="E87" s="401">
        <v>2014</v>
      </c>
      <c r="F87" s="113">
        <v>2.6529774127310062</v>
      </c>
      <c r="G87" s="110">
        <v>1.5585395189157868E-2</v>
      </c>
      <c r="H87" s="108">
        <f t="shared" si="2"/>
        <v>1.4272028944573176E-2</v>
      </c>
      <c r="I87" s="136">
        <f t="shared" si="3"/>
        <v>1.7249308924144986E-6</v>
      </c>
      <c r="J87" s="398"/>
      <c r="K87" s="398"/>
      <c r="L87" s="398"/>
      <c r="M87" s="396"/>
      <c r="N87" s="396"/>
      <c r="O87" s="396"/>
      <c r="P87" s="396"/>
      <c r="Q87" s="396"/>
      <c r="R87" s="396"/>
      <c r="S87" s="396"/>
      <c r="T87" s="396"/>
    </row>
    <row r="88" spans="2:20">
      <c r="B88" s="394" t="s">
        <v>91</v>
      </c>
      <c r="C88" s="391" t="s">
        <v>17</v>
      </c>
      <c r="D88" s="392">
        <v>1</v>
      </c>
      <c r="E88" s="401">
        <v>2014</v>
      </c>
      <c r="F88" s="113">
        <v>2.6607586728628556</v>
      </c>
      <c r="G88" s="110">
        <v>1.5476555271056607E-2</v>
      </c>
      <c r="H88" s="108">
        <f t="shared" si="2"/>
        <v>1.428893494700589E-2</v>
      </c>
      <c r="I88" s="136">
        <f t="shared" si="3"/>
        <v>1.4104420340983305E-6</v>
      </c>
      <c r="J88" s="398"/>
      <c r="K88" s="398"/>
      <c r="L88" s="398"/>
      <c r="M88" s="396"/>
      <c r="N88" s="396"/>
      <c r="O88" s="396"/>
      <c r="P88" s="396"/>
      <c r="Q88" s="396"/>
      <c r="R88" s="396"/>
      <c r="S88" s="396"/>
      <c r="T88" s="396"/>
    </row>
    <row r="89" spans="2:20">
      <c r="B89" s="394" t="s">
        <v>97</v>
      </c>
      <c r="C89" s="391" t="s">
        <v>17</v>
      </c>
      <c r="D89" s="392">
        <v>2</v>
      </c>
      <c r="E89" s="401">
        <v>2012</v>
      </c>
      <c r="F89" s="113">
        <v>2.6639288158795345</v>
      </c>
      <c r="G89" s="110">
        <v>1.2379016147397313E-2</v>
      </c>
      <c r="H89" s="108">
        <f t="shared" si="2"/>
        <v>1.4295795990128276E-2</v>
      </c>
      <c r="I89" s="136">
        <f t="shared" si="3"/>
        <v>3.6740449654997374E-6</v>
      </c>
      <c r="J89" s="398"/>
      <c r="K89" s="398"/>
      <c r="L89" s="398"/>
      <c r="M89" s="396"/>
      <c r="N89" s="396"/>
      <c r="O89" s="396"/>
      <c r="P89" s="396"/>
      <c r="Q89" s="396"/>
      <c r="R89" s="396"/>
      <c r="S89" s="396"/>
      <c r="T89" s="396"/>
    </row>
    <row r="90" spans="2:20">
      <c r="B90" s="394" t="s">
        <v>98</v>
      </c>
      <c r="C90" s="391" t="s">
        <v>17</v>
      </c>
      <c r="D90" s="392">
        <v>7</v>
      </c>
      <c r="E90" s="401">
        <v>2012</v>
      </c>
      <c r="F90" s="113">
        <v>2.6640532636425864</v>
      </c>
      <c r="G90" s="110">
        <v>1.9156105998521248E-2</v>
      </c>
      <c r="H90" s="108">
        <f t="shared" si="2"/>
        <v>1.4296065015910544E-2</v>
      </c>
      <c r="I90" s="136">
        <f t="shared" si="3"/>
        <v>2.3619998352655617E-5</v>
      </c>
      <c r="J90" s="398"/>
      <c r="K90" s="398"/>
      <c r="L90" s="398"/>
      <c r="M90" s="396"/>
      <c r="N90" s="396"/>
      <c r="O90" s="396"/>
      <c r="P90" s="396"/>
      <c r="Q90" s="396"/>
      <c r="R90" s="396"/>
      <c r="S90" s="396"/>
      <c r="T90" s="396"/>
    </row>
    <row r="91" spans="2:20">
      <c r="B91" s="394" t="s">
        <v>90</v>
      </c>
      <c r="C91" s="391" t="s">
        <v>17</v>
      </c>
      <c r="D91" s="392">
        <v>7</v>
      </c>
      <c r="E91" s="401">
        <v>2013</v>
      </c>
      <c r="F91" s="113">
        <v>2.6648811118054945</v>
      </c>
      <c r="G91" s="110">
        <v>1.5055219901075768E-2</v>
      </c>
      <c r="H91" s="108">
        <f t="shared" si="2"/>
        <v>1.4297854017238256E-2</v>
      </c>
      <c r="I91" s="136">
        <f t="shared" si="3"/>
        <v>5.7360308200097468E-7</v>
      </c>
      <c r="J91" s="398"/>
      <c r="K91" s="398"/>
      <c r="L91" s="398"/>
      <c r="M91" s="396"/>
      <c r="N91" s="396"/>
      <c r="O91" s="396"/>
      <c r="P91" s="396"/>
      <c r="Q91" s="396"/>
      <c r="R91" s="396"/>
      <c r="S91" s="396"/>
      <c r="T91" s="396"/>
    </row>
    <row r="92" spans="2:20">
      <c r="B92" s="394" t="s">
        <v>89</v>
      </c>
      <c r="C92" s="391" t="s">
        <v>17</v>
      </c>
      <c r="D92" s="392">
        <v>7</v>
      </c>
      <c r="E92" s="401">
        <v>2014</v>
      </c>
      <c r="F92" s="113">
        <v>2.6666666666666674</v>
      </c>
      <c r="G92" s="110">
        <v>1.4034147181695631E-2</v>
      </c>
      <c r="H92" s="108">
        <f t="shared" si="2"/>
        <v>1.4301709090876039E-2</v>
      </c>
      <c r="I92" s="136">
        <f t="shared" si="3"/>
        <v>7.1589375244264652E-8</v>
      </c>
      <c r="J92" s="398"/>
      <c r="K92" s="398"/>
      <c r="L92" s="398"/>
      <c r="M92" s="396"/>
      <c r="N92" s="396"/>
      <c r="O92" s="396"/>
      <c r="P92" s="396"/>
      <c r="Q92" s="396"/>
      <c r="R92" s="396"/>
      <c r="S92" s="396"/>
      <c r="T92" s="396"/>
    </row>
    <row r="93" spans="2:20">
      <c r="B93" s="394" t="s">
        <v>87</v>
      </c>
      <c r="C93" s="391" t="s">
        <v>17</v>
      </c>
      <c r="D93" s="392">
        <v>1</v>
      </c>
      <c r="E93" s="401">
        <v>2014</v>
      </c>
      <c r="F93" s="113">
        <v>2.7346806441154223</v>
      </c>
      <c r="G93" s="110">
        <v>1.5442073621999904E-2</v>
      </c>
      <c r="H93" s="108">
        <f t="shared" si="2"/>
        <v>1.4444995937626803E-2</v>
      </c>
      <c r="I93" s="136">
        <f t="shared" si="3"/>
        <v>9.9416390867482447E-7</v>
      </c>
      <c r="J93" s="398"/>
      <c r="K93" s="398"/>
      <c r="L93" s="398"/>
      <c r="M93" s="396"/>
      <c r="N93" s="396"/>
      <c r="O93" s="396"/>
      <c r="P93" s="396"/>
      <c r="Q93" s="396"/>
      <c r="R93" s="396"/>
      <c r="S93" s="396"/>
      <c r="T93" s="396"/>
    </row>
    <row r="94" spans="2:20">
      <c r="B94" s="394" t="s">
        <v>97</v>
      </c>
      <c r="C94" s="391" t="s">
        <v>17</v>
      </c>
      <c r="D94" s="392">
        <v>1</v>
      </c>
      <c r="E94" s="401">
        <v>2012</v>
      </c>
      <c r="F94" s="113">
        <v>2.7443694794824154</v>
      </c>
      <c r="G94" s="110">
        <v>1.4933981500303329E-2</v>
      </c>
      <c r="H94" s="108">
        <f t="shared" si="2"/>
        <v>1.4464854419043846E-2</v>
      </c>
      <c r="I94" s="136">
        <f t="shared" si="3"/>
        <v>2.200802183710418E-7</v>
      </c>
      <c r="J94" s="398"/>
      <c r="K94" s="398"/>
      <c r="L94" s="398"/>
      <c r="M94" s="396"/>
      <c r="N94" s="396"/>
      <c r="O94" s="396"/>
      <c r="P94" s="396"/>
      <c r="Q94" s="396"/>
      <c r="R94" s="396"/>
      <c r="S94" s="396"/>
      <c r="T94" s="396"/>
    </row>
    <row r="95" spans="2:20">
      <c r="B95" s="394" t="s">
        <v>90</v>
      </c>
      <c r="C95" s="391" t="s">
        <v>17</v>
      </c>
      <c r="D95" s="392">
        <v>6</v>
      </c>
      <c r="E95" s="401">
        <v>2013</v>
      </c>
      <c r="F95" s="113">
        <v>2.7456320472639502</v>
      </c>
      <c r="G95" s="110">
        <v>1.4527774101133683E-2</v>
      </c>
      <c r="H95" s="108">
        <f t="shared" si="2"/>
        <v>1.446743224592182E-2</v>
      </c>
      <c r="I95" s="136">
        <f t="shared" si="3"/>
        <v>3.6411394904094797E-9</v>
      </c>
      <c r="J95" s="398"/>
      <c r="K95" s="398"/>
      <c r="L95" s="398"/>
      <c r="M95" s="396"/>
      <c r="N95" s="396"/>
      <c r="O95" s="396"/>
      <c r="P95" s="396"/>
      <c r="Q95" s="396"/>
      <c r="R95" s="396"/>
      <c r="S95" s="396"/>
      <c r="T95" s="396"/>
    </row>
    <row r="96" spans="2:20">
      <c r="B96" s="394" t="s">
        <v>98</v>
      </c>
      <c r="C96" s="391" t="s">
        <v>17</v>
      </c>
      <c r="D96" s="392">
        <v>6</v>
      </c>
      <c r="E96" s="401">
        <v>2012</v>
      </c>
      <c r="F96" s="113">
        <v>2.746716208728528</v>
      </c>
      <c r="G96" s="110">
        <v>1.9935504201804323E-2</v>
      </c>
      <c r="H96" s="108">
        <f t="shared" si="2"/>
        <v>1.4469643987679727E-2</v>
      </c>
      <c r="I96" s="136">
        <f t="shared" si="3"/>
        <v>2.9875627880350175E-5</v>
      </c>
      <c r="J96" s="398"/>
      <c r="K96" s="398"/>
      <c r="L96" s="398"/>
      <c r="M96" s="396"/>
      <c r="N96" s="396"/>
      <c r="O96" s="396"/>
      <c r="P96" s="396"/>
      <c r="Q96" s="396"/>
      <c r="R96" s="396"/>
      <c r="S96" s="396"/>
      <c r="T96" s="396"/>
    </row>
    <row r="97" spans="2:20">
      <c r="B97" s="394" t="s">
        <v>89</v>
      </c>
      <c r="C97" s="391" t="s">
        <v>17</v>
      </c>
      <c r="D97" s="392">
        <v>6</v>
      </c>
      <c r="E97" s="401">
        <v>2014</v>
      </c>
      <c r="F97" s="113">
        <v>2.7490759753593426</v>
      </c>
      <c r="G97" s="110">
        <v>1.4265658968480701E-2</v>
      </c>
      <c r="H97" s="108">
        <f t="shared" si="2"/>
        <v>1.4474452190862679E-2</v>
      </c>
      <c r="I97" s="136">
        <f t="shared" si="3"/>
        <v>4.359460971265009E-8</v>
      </c>
      <c r="J97" s="398"/>
      <c r="K97" s="398"/>
      <c r="L97" s="398"/>
      <c r="M97" s="396"/>
      <c r="N97" s="396"/>
      <c r="O97" s="396"/>
      <c r="P97" s="396"/>
      <c r="Q97" s="396"/>
      <c r="R97" s="396"/>
      <c r="S97" s="396"/>
      <c r="T97" s="396"/>
    </row>
    <row r="98" spans="2:20">
      <c r="B98" s="394" t="s">
        <v>91</v>
      </c>
      <c r="C98" s="391" t="s">
        <v>17</v>
      </c>
      <c r="D98" s="392">
        <v>12</v>
      </c>
      <c r="E98" s="401">
        <v>2013</v>
      </c>
      <c r="F98" s="113">
        <v>2.7515400410677615</v>
      </c>
      <c r="G98" s="110">
        <v>1.551225681768841E-2</v>
      </c>
      <c r="H98" s="108">
        <f t="shared" si="2"/>
        <v>1.4479464394521512E-2</v>
      </c>
      <c r="I98" s="136">
        <f t="shared" si="3"/>
        <v>1.0666601893509539E-6</v>
      </c>
      <c r="J98" s="398"/>
      <c r="K98" s="398"/>
      <c r="L98" s="398"/>
      <c r="M98" s="396"/>
      <c r="N98" s="396"/>
      <c r="O98" s="396"/>
      <c r="P98" s="396"/>
      <c r="Q98" s="396"/>
      <c r="R98" s="396"/>
      <c r="S98" s="396"/>
      <c r="T98" s="396"/>
    </row>
    <row r="99" spans="2:20">
      <c r="B99" s="394" t="s">
        <v>87</v>
      </c>
      <c r="C99" s="391" t="s">
        <v>17</v>
      </c>
      <c r="D99" s="392">
        <v>12</v>
      </c>
      <c r="E99" s="401">
        <v>2013</v>
      </c>
      <c r="F99" s="113">
        <v>2.8254620123203282</v>
      </c>
      <c r="G99" s="110">
        <v>1.5482418551599975E-2</v>
      </c>
      <c r="H99" s="108">
        <f t="shared" si="2"/>
        <v>1.4625862179141257E-2</v>
      </c>
      <c r="I99" s="136">
        <f t="shared" si="3"/>
        <v>7.336888191996381E-7</v>
      </c>
      <c r="J99" s="398"/>
      <c r="K99" s="398"/>
      <c r="L99" s="398"/>
      <c r="M99" s="396"/>
      <c r="N99" s="396"/>
      <c r="O99" s="396"/>
      <c r="P99" s="396"/>
      <c r="Q99" s="396"/>
      <c r="R99" s="396"/>
      <c r="S99" s="396"/>
      <c r="T99" s="396"/>
    </row>
    <row r="100" spans="2:20">
      <c r="B100" s="394" t="s">
        <v>90</v>
      </c>
      <c r="C100" s="391" t="s">
        <v>17</v>
      </c>
      <c r="D100" s="392">
        <v>5</v>
      </c>
      <c r="E100" s="401">
        <v>2013</v>
      </c>
      <c r="F100" s="113">
        <v>2.8299854179686337</v>
      </c>
      <c r="G100" s="110">
        <v>1.5073317567207287E-2</v>
      </c>
      <c r="H100" s="108">
        <f t="shared" si="2"/>
        <v>1.463457609157629E-2</v>
      </c>
      <c r="I100" s="136">
        <f t="shared" si="3"/>
        <v>1.9249408243886522E-7</v>
      </c>
      <c r="J100" s="398"/>
      <c r="K100" s="398"/>
      <c r="L100" s="398"/>
      <c r="M100" s="396"/>
      <c r="N100" s="396"/>
      <c r="O100" s="396"/>
      <c r="P100" s="396"/>
      <c r="Q100" s="396"/>
      <c r="R100" s="396"/>
      <c r="S100" s="396"/>
      <c r="T100" s="396"/>
    </row>
    <row r="101" spans="2:20">
      <c r="B101" s="394" t="s">
        <v>98</v>
      </c>
      <c r="C101" s="391" t="s">
        <v>17</v>
      </c>
      <c r="D101" s="392">
        <v>5</v>
      </c>
      <c r="E101" s="401">
        <v>2012</v>
      </c>
      <c r="F101" s="113">
        <v>2.8309377138945928</v>
      </c>
      <c r="G101" s="110">
        <v>1.8521648397438948E-2</v>
      </c>
      <c r="H101" s="108">
        <f t="shared" si="2"/>
        <v>1.4636407078760965E-2</v>
      </c>
      <c r="I101" s="136">
        <f t="shared" si="3"/>
        <v>1.509510010436263E-5</v>
      </c>
      <c r="J101" s="398"/>
      <c r="K101" s="398"/>
      <c r="L101" s="398"/>
      <c r="M101" s="396"/>
      <c r="N101" s="396"/>
      <c r="O101" s="396"/>
      <c r="P101" s="396"/>
      <c r="Q101" s="396"/>
      <c r="R101" s="396"/>
      <c r="S101" s="396"/>
      <c r="T101" s="396"/>
    </row>
    <row r="102" spans="2:20">
      <c r="B102" s="394" t="s">
        <v>91</v>
      </c>
      <c r="C102" s="391" t="s">
        <v>17</v>
      </c>
      <c r="D102" s="392">
        <v>11</v>
      </c>
      <c r="E102" s="401">
        <v>2013</v>
      </c>
      <c r="F102" s="113">
        <v>2.8315895831296243</v>
      </c>
      <c r="G102" s="110">
        <v>1.4520893219216116E-2</v>
      </c>
      <c r="H102" s="108">
        <f t="shared" si="2"/>
        <v>1.4637659728049543E-2</v>
      </c>
      <c r="I102" s="136">
        <f t="shared" si="3"/>
        <v>1.3634417585146919E-8</v>
      </c>
      <c r="J102" s="398"/>
      <c r="K102" s="398"/>
      <c r="L102" s="398"/>
      <c r="M102" s="396"/>
      <c r="N102" s="396"/>
      <c r="O102" s="396"/>
      <c r="P102" s="396"/>
      <c r="Q102" s="396"/>
      <c r="R102" s="396"/>
      <c r="S102" s="396"/>
      <c r="T102" s="396"/>
    </row>
    <row r="103" spans="2:20">
      <c r="B103" s="394" t="s">
        <v>89</v>
      </c>
      <c r="C103" s="391" t="s">
        <v>17</v>
      </c>
      <c r="D103" s="392">
        <v>5</v>
      </c>
      <c r="E103" s="401">
        <v>2014</v>
      </c>
      <c r="F103" s="113">
        <v>2.8335511169186733</v>
      </c>
      <c r="G103" s="110">
        <v>1.4199869802411436E-2</v>
      </c>
      <c r="H103" s="108">
        <f t="shared" si="2"/>
        <v>1.4641425609851383E-2</v>
      </c>
      <c r="I103" s="136">
        <f t="shared" si="3"/>
        <v>1.9497153108394287E-7</v>
      </c>
      <c r="J103" s="398"/>
      <c r="K103" s="398"/>
      <c r="L103" s="398"/>
      <c r="M103" s="396"/>
      <c r="N103" s="396"/>
      <c r="O103" s="396"/>
      <c r="P103" s="396"/>
      <c r="Q103" s="396"/>
      <c r="R103" s="396"/>
      <c r="S103" s="396"/>
      <c r="T103" s="396"/>
    </row>
    <row r="104" spans="2:20">
      <c r="B104" s="394" t="s">
        <v>97</v>
      </c>
      <c r="C104" s="391" t="s">
        <v>17</v>
      </c>
      <c r="D104" s="392">
        <v>12</v>
      </c>
      <c r="E104" s="401">
        <v>2011</v>
      </c>
      <c r="F104" s="113">
        <v>2.8336755646817249</v>
      </c>
      <c r="G104" s="110">
        <v>1.4307261073962319E-2</v>
      </c>
      <c r="H104" s="108">
        <f t="shared" si="2"/>
        <v>1.4641664358721036E-2</v>
      </c>
      <c r="I104" s="136">
        <f t="shared" si="3"/>
        <v>1.1182555685741962E-7</v>
      </c>
      <c r="J104" s="398"/>
      <c r="K104" s="398"/>
      <c r="L104" s="398"/>
      <c r="M104" s="396"/>
      <c r="N104" s="396"/>
      <c r="O104" s="396"/>
      <c r="P104" s="396"/>
      <c r="Q104" s="396"/>
      <c r="R104" s="396"/>
      <c r="S104" s="396"/>
      <c r="T104" s="396"/>
    </row>
    <row r="105" spans="2:20">
      <c r="B105" s="394" t="s">
        <v>87</v>
      </c>
      <c r="C105" s="391" t="s">
        <v>17</v>
      </c>
      <c r="D105" s="392">
        <v>11</v>
      </c>
      <c r="E105" s="401">
        <v>2013</v>
      </c>
      <c r="F105" s="113">
        <v>2.9055115543821906</v>
      </c>
      <c r="G105" s="110">
        <v>1.4431448189428547E-2</v>
      </c>
      <c r="H105" s="108">
        <f t="shared" si="2"/>
        <v>1.4776062953997172E-2</v>
      </c>
      <c r="I105" s="136">
        <f t="shared" si="3"/>
        <v>1.1875933595868916E-7</v>
      </c>
      <c r="J105" s="398"/>
      <c r="K105" s="398"/>
      <c r="L105" s="398"/>
      <c r="M105" s="396"/>
      <c r="N105" s="396"/>
      <c r="O105" s="396"/>
      <c r="P105" s="396"/>
      <c r="Q105" s="396"/>
      <c r="R105" s="396"/>
      <c r="S105" s="396"/>
      <c r="T105" s="396"/>
    </row>
    <row r="106" spans="2:20">
      <c r="B106" s="394" t="s">
        <v>90</v>
      </c>
      <c r="C106" s="391" t="s">
        <v>17</v>
      </c>
      <c r="D106" s="392">
        <v>4</v>
      </c>
      <c r="E106" s="401">
        <v>2013</v>
      </c>
      <c r="F106" s="113">
        <v>2.9135055297381025</v>
      </c>
      <c r="G106" s="110">
        <v>1.6382297770958204E-2</v>
      </c>
      <c r="H106" s="108">
        <f t="shared" si="2"/>
        <v>1.4790605624790261E-2</v>
      </c>
      <c r="I106" s="136">
        <f t="shared" si="3"/>
        <v>2.5334838881727117E-6</v>
      </c>
      <c r="J106" s="398"/>
      <c r="K106" s="398"/>
      <c r="L106" s="398"/>
      <c r="M106" s="396"/>
      <c r="N106" s="396"/>
      <c r="O106" s="396"/>
      <c r="P106" s="396"/>
      <c r="Q106" s="396"/>
      <c r="R106" s="396"/>
      <c r="S106" s="396"/>
      <c r="T106" s="396"/>
    </row>
    <row r="107" spans="2:20">
      <c r="B107" s="394" t="s">
        <v>97</v>
      </c>
      <c r="C107" s="391" t="s">
        <v>17</v>
      </c>
      <c r="D107" s="392">
        <v>11</v>
      </c>
      <c r="E107" s="401">
        <v>2011</v>
      </c>
      <c r="F107" s="113">
        <v>2.9149399539543279</v>
      </c>
      <c r="G107" s="110">
        <v>1.5488143379859915E-2</v>
      </c>
      <c r="H107" s="108">
        <f t="shared" si="2"/>
        <v>1.4793206552861898E-2</v>
      </c>
      <c r="I107" s="136">
        <f t="shared" si="3"/>
        <v>4.8293719351807192E-7</v>
      </c>
      <c r="J107" s="398"/>
      <c r="K107" s="398"/>
      <c r="L107" s="398"/>
      <c r="M107" s="396"/>
      <c r="N107" s="396"/>
      <c r="O107" s="396"/>
      <c r="P107" s="396"/>
      <c r="Q107" s="396"/>
      <c r="R107" s="396"/>
      <c r="S107" s="396"/>
      <c r="T107" s="396"/>
    </row>
    <row r="108" spans="2:20">
      <c r="B108" s="394" t="s">
        <v>98</v>
      </c>
      <c r="C108" s="391" t="s">
        <v>17</v>
      </c>
      <c r="D108" s="392">
        <v>4</v>
      </c>
      <c r="E108" s="401">
        <v>2012</v>
      </c>
      <c r="F108" s="113">
        <v>2.9171800136892538</v>
      </c>
      <c r="G108" s="110">
        <v>1.7786069262773901E-2</v>
      </c>
      <c r="H108" s="108">
        <f t="shared" si="2"/>
        <v>1.4797263069697933E-2</v>
      </c>
      <c r="I108" s="136">
        <f t="shared" si="3"/>
        <v>8.9329624597692636E-6</v>
      </c>
      <c r="J108" s="398"/>
      <c r="K108" s="398"/>
      <c r="L108" s="398"/>
      <c r="M108" s="396"/>
      <c r="N108" s="396"/>
      <c r="O108" s="396"/>
      <c r="P108" s="396"/>
      <c r="Q108" s="396"/>
      <c r="R108" s="396"/>
      <c r="S108" s="396"/>
      <c r="T108" s="396"/>
    </row>
    <row r="109" spans="2:20">
      <c r="B109" s="394" t="s">
        <v>91</v>
      </c>
      <c r="C109" s="391" t="s">
        <v>17</v>
      </c>
      <c r="D109" s="392">
        <v>10</v>
      </c>
      <c r="E109" s="401">
        <v>2013</v>
      </c>
      <c r="F109" s="113">
        <v>2.9173044614523063</v>
      </c>
      <c r="G109" s="110">
        <v>1.4547791841576936E-2</v>
      </c>
      <c r="H109" s="108">
        <f t="shared" si="2"/>
        <v>1.4797488245066801E-2</v>
      </c>
      <c r="I109" s="136">
        <f t="shared" si="3"/>
        <v>6.2348293915773682E-8</v>
      </c>
      <c r="J109" s="398"/>
      <c r="K109" s="398"/>
      <c r="L109" s="398"/>
      <c r="M109" s="396"/>
      <c r="N109" s="396"/>
      <c r="O109" s="396"/>
      <c r="P109" s="396"/>
      <c r="Q109" s="396"/>
      <c r="R109" s="396"/>
      <c r="S109" s="396"/>
      <c r="T109" s="396"/>
    </row>
    <row r="110" spans="2:20">
      <c r="B110" s="394" t="s">
        <v>89</v>
      </c>
      <c r="C110" s="391" t="s">
        <v>17</v>
      </c>
      <c r="D110" s="392">
        <v>4</v>
      </c>
      <c r="E110" s="401">
        <v>2014</v>
      </c>
      <c r="F110" s="113">
        <v>2.9202781080010087</v>
      </c>
      <c r="G110" s="110">
        <v>1.4086359407043218E-2</v>
      </c>
      <c r="H110" s="108">
        <f t="shared" si="2"/>
        <v>1.4802862952570434E-2</v>
      </c>
      <c r="I110" s="136">
        <f t="shared" si="3"/>
        <v>5.133773307530708E-7</v>
      </c>
      <c r="J110" s="398"/>
      <c r="K110" s="398"/>
      <c r="L110" s="398"/>
      <c r="M110" s="396"/>
      <c r="N110" s="396"/>
      <c r="O110" s="396"/>
      <c r="P110" s="396"/>
      <c r="Q110" s="396"/>
      <c r="R110" s="396"/>
      <c r="S110" s="396"/>
      <c r="T110" s="396"/>
    </row>
    <row r="111" spans="2:20">
      <c r="B111" s="394" t="s">
        <v>84</v>
      </c>
      <c r="C111" s="391" t="s">
        <v>17</v>
      </c>
      <c r="D111" s="392">
        <v>3</v>
      </c>
      <c r="E111" s="401">
        <v>2016</v>
      </c>
      <c r="F111" s="113">
        <v>2.9777729745307835</v>
      </c>
      <c r="G111" s="110">
        <v>1.3847963059528633E-2</v>
      </c>
      <c r="H111" s="108">
        <f t="shared" si="2"/>
        <v>1.4904620699851321E-2</v>
      </c>
      <c r="I111" s="136">
        <f t="shared" si="3"/>
        <v>1.1165253688523112E-6</v>
      </c>
      <c r="J111" s="398"/>
      <c r="K111" s="398"/>
      <c r="L111" s="398"/>
      <c r="M111" s="396"/>
      <c r="N111" s="396"/>
      <c r="O111" s="396"/>
      <c r="P111" s="396"/>
      <c r="Q111" s="396"/>
      <c r="R111" s="396"/>
      <c r="S111" s="396"/>
      <c r="T111" s="396"/>
    </row>
    <row r="112" spans="2:20">
      <c r="B112" s="394" t="s">
        <v>87</v>
      </c>
      <c r="C112" s="391" t="s">
        <v>17</v>
      </c>
      <c r="D112" s="392">
        <v>10</v>
      </c>
      <c r="E112" s="401">
        <v>2013</v>
      </c>
      <c r="F112" s="113">
        <v>2.991226432704873</v>
      </c>
      <c r="G112" s="110">
        <v>1.4312700332409056E-2</v>
      </c>
      <c r="H112" s="108">
        <f t="shared" si="2"/>
        <v>1.4927849080892026E-2</v>
      </c>
      <c r="I112" s="136">
        <f t="shared" si="3"/>
        <v>3.7840798276016357E-7</v>
      </c>
      <c r="J112" s="398"/>
      <c r="K112" s="398"/>
      <c r="L112" s="398"/>
      <c r="M112" s="396"/>
      <c r="N112" s="396"/>
      <c r="O112" s="396"/>
      <c r="P112" s="396"/>
      <c r="Q112" s="396"/>
      <c r="R112" s="396"/>
      <c r="S112" s="396"/>
      <c r="T112" s="396"/>
    </row>
    <row r="113" spans="2:20">
      <c r="B113" s="394" t="s">
        <v>97</v>
      </c>
      <c r="C113" s="391" t="s">
        <v>17</v>
      </c>
      <c r="D113" s="392">
        <v>10</v>
      </c>
      <c r="E113" s="401">
        <v>2011</v>
      </c>
      <c r="F113" s="113">
        <v>2.9972947426746197</v>
      </c>
      <c r="G113" s="110">
        <v>1.6662803335730541E-2</v>
      </c>
      <c r="H113" s="108">
        <f t="shared" si="2"/>
        <v>1.4938255594958811E-2</v>
      </c>
      <c r="I113" s="136">
        <f t="shared" si="3"/>
        <v>2.974064910200879E-6</v>
      </c>
      <c r="J113" s="398"/>
      <c r="K113" s="398"/>
      <c r="L113" s="398"/>
      <c r="M113" s="396"/>
      <c r="N113" s="396"/>
      <c r="O113" s="396"/>
      <c r="P113" s="396"/>
      <c r="Q113" s="396"/>
      <c r="R113" s="396"/>
      <c r="S113" s="396"/>
      <c r="T113" s="396"/>
    </row>
    <row r="114" spans="2:20">
      <c r="B114" s="394" t="s">
        <v>98</v>
      </c>
      <c r="C114" s="391" t="s">
        <v>17</v>
      </c>
      <c r="D114" s="392">
        <v>3</v>
      </c>
      <c r="E114" s="401">
        <v>2012</v>
      </c>
      <c r="F114" s="113">
        <v>2.9978221641465996</v>
      </c>
      <c r="G114" s="110">
        <v>1.8225449562219841E-2</v>
      </c>
      <c r="H114" s="108">
        <f t="shared" si="2"/>
        <v>1.4939157997605333E-2</v>
      </c>
      <c r="I114" s="136">
        <f t="shared" si="3"/>
        <v>1.0799712247656473E-5</v>
      </c>
      <c r="J114" s="398"/>
      <c r="K114" s="398"/>
      <c r="L114" s="398"/>
      <c r="M114" s="396"/>
      <c r="N114" s="396"/>
      <c r="O114" s="396"/>
      <c r="P114" s="396"/>
      <c r="Q114" s="396"/>
      <c r="R114" s="396"/>
      <c r="S114" s="396"/>
      <c r="T114" s="396"/>
    </row>
    <row r="115" spans="2:20">
      <c r="B115" s="394" t="s">
        <v>91</v>
      </c>
      <c r="C115" s="391" t="s">
        <v>17</v>
      </c>
      <c r="D115" s="392">
        <v>9</v>
      </c>
      <c r="E115" s="401">
        <v>2013</v>
      </c>
      <c r="F115" s="113">
        <v>3.0000325934617522</v>
      </c>
      <c r="G115" s="110">
        <v>1.5512806366029292E-2</v>
      </c>
      <c r="H115" s="108">
        <f t="shared" si="2"/>
        <v>1.4942936380794686E-2</v>
      </c>
      <c r="I115" s="136">
        <f t="shared" si="3"/>
        <v>3.2475180007129043E-7</v>
      </c>
      <c r="J115" s="398"/>
      <c r="K115" s="398"/>
      <c r="L115" s="398"/>
      <c r="M115" s="396"/>
      <c r="N115" s="396"/>
      <c r="O115" s="396"/>
      <c r="P115" s="396"/>
      <c r="Q115" s="396"/>
      <c r="R115" s="396"/>
      <c r="S115" s="396"/>
      <c r="T115" s="396"/>
    </row>
    <row r="116" spans="2:20">
      <c r="B116" s="394" t="s">
        <v>89</v>
      </c>
      <c r="C116" s="391" t="s">
        <v>17</v>
      </c>
      <c r="D116" s="392">
        <v>3</v>
      </c>
      <c r="E116" s="401">
        <v>2014</v>
      </c>
      <c r="F116" s="113">
        <v>3.0000325934617522</v>
      </c>
      <c r="G116" s="110">
        <v>1.5122147391863244E-2</v>
      </c>
      <c r="H116" s="108">
        <f t="shared" si="2"/>
        <v>1.4942936380794686E-2</v>
      </c>
      <c r="I116" s="136">
        <f t="shared" si="3"/>
        <v>3.2116586488214759E-8</v>
      </c>
      <c r="J116" s="398"/>
      <c r="K116" s="398"/>
      <c r="L116" s="398"/>
      <c r="M116" s="396"/>
      <c r="N116" s="396"/>
      <c r="O116" s="396"/>
      <c r="P116" s="396"/>
      <c r="Q116" s="396"/>
      <c r="R116" s="396"/>
      <c r="S116" s="396"/>
      <c r="T116" s="396"/>
    </row>
    <row r="117" spans="2:20">
      <c r="B117" s="394" t="s">
        <v>90</v>
      </c>
      <c r="C117" s="391" t="s">
        <v>17</v>
      </c>
      <c r="D117" s="392">
        <v>3</v>
      </c>
      <c r="E117" s="401">
        <v>2013</v>
      </c>
      <c r="F117" s="113">
        <v>3.0022695342051229</v>
      </c>
      <c r="G117" s="110">
        <v>1.6549980512206474E-2</v>
      </c>
      <c r="H117" s="108">
        <f t="shared" si="2"/>
        <v>1.4946754180096472E-2</v>
      </c>
      <c r="I117" s="136">
        <f t="shared" si="3"/>
        <v>2.5703346719708902E-6</v>
      </c>
      <c r="J117" s="398"/>
      <c r="K117" s="398"/>
      <c r="L117" s="398"/>
      <c r="M117" s="396"/>
      <c r="N117" s="396"/>
      <c r="O117" s="396"/>
      <c r="P117" s="396"/>
      <c r="Q117" s="396"/>
      <c r="R117" s="396"/>
      <c r="S117" s="396"/>
      <c r="T117" s="396"/>
    </row>
    <row r="118" spans="2:20">
      <c r="B118" s="394" t="s">
        <v>84</v>
      </c>
      <c r="C118" s="391" t="s">
        <v>17</v>
      </c>
      <c r="D118" s="392">
        <v>2</v>
      </c>
      <c r="E118" s="401">
        <v>2016</v>
      </c>
      <c r="F118" s="113">
        <v>3.0519831406030478</v>
      </c>
      <c r="G118" s="110">
        <v>1.3269565700673877E-2</v>
      </c>
      <c r="H118" s="108">
        <f t="shared" si="2"/>
        <v>1.5030089962136766E-2</v>
      </c>
      <c r="I118" s="136">
        <f t="shared" si="3"/>
        <v>3.0994456751994505E-6</v>
      </c>
      <c r="J118" s="398"/>
      <c r="K118" s="398"/>
      <c r="L118" s="398"/>
      <c r="M118" s="396"/>
      <c r="N118" s="396"/>
      <c r="O118" s="396"/>
      <c r="P118" s="396"/>
      <c r="Q118" s="396"/>
      <c r="R118" s="396"/>
      <c r="S118" s="396"/>
      <c r="T118" s="396"/>
    </row>
    <row r="119" spans="2:20">
      <c r="B119" s="394" t="s">
        <v>87</v>
      </c>
      <c r="C119" s="391" t="s">
        <v>17</v>
      </c>
      <c r="D119" s="392">
        <v>9</v>
      </c>
      <c r="E119" s="401">
        <v>2013</v>
      </c>
      <c r="F119" s="113">
        <v>3.073954564714318</v>
      </c>
      <c r="G119" s="110">
        <v>1.5414999385380932E-2</v>
      </c>
      <c r="H119" s="108">
        <f t="shared" si="2"/>
        <v>1.5066016993157526E-2</v>
      </c>
      <c r="I119" s="136">
        <f t="shared" si="3"/>
        <v>1.2178871008197115E-7</v>
      </c>
      <c r="J119" s="398"/>
      <c r="K119" s="398"/>
      <c r="L119" s="398"/>
      <c r="M119" s="396"/>
      <c r="N119" s="396"/>
      <c r="O119" s="396"/>
      <c r="P119" s="396"/>
      <c r="Q119" s="396"/>
      <c r="R119" s="396"/>
      <c r="S119" s="396"/>
      <c r="T119" s="396"/>
    </row>
    <row r="120" spans="2:20">
      <c r="B120" s="394" t="s">
        <v>90</v>
      </c>
      <c r="C120" s="391" t="s">
        <v>17</v>
      </c>
      <c r="D120" s="392">
        <v>2</v>
      </c>
      <c r="E120" s="401">
        <v>2013</v>
      </c>
      <c r="F120" s="113">
        <v>3.0757592132281424</v>
      </c>
      <c r="G120" s="110">
        <v>1.6313282622253754E-2</v>
      </c>
      <c r="H120" s="108">
        <f t="shared" si="2"/>
        <v>1.5068943734934332E-2</v>
      </c>
      <c r="I120" s="136">
        <f t="shared" si="3"/>
        <v>1.5483792664953375E-6</v>
      </c>
      <c r="J120" s="398"/>
      <c r="K120" s="398"/>
      <c r="L120" s="398"/>
      <c r="M120" s="396"/>
      <c r="N120" s="396"/>
      <c r="O120" s="396"/>
      <c r="P120" s="396"/>
      <c r="Q120" s="396"/>
      <c r="R120" s="396"/>
      <c r="S120" s="396"/>
      <c r="T120" s="396"/>
    </row>
    <row r="121" spans="2:20">
      <c r="B121" s="394" t="s">
        <v>89</v>
      </c>
      <c r="C121" s="391" t="s">
        <v>17</v>
      </c>
      <c r="D121" s="392">
        <v>2</v>
      </c>
      <c r="E121" s="401">
        <v>2014</v>
      </c>
      <c r="F121" s="113">
        <v>3.0773442847364816</v>
      </c>
      <c r="G121" s="110">
        <v>1.4980867615817784E-2</v>
      </c>
      <c r="H121" s="108">
        <f t="shared" si="2"/>
        <v>1.5071511364931317E-2</v>
      </c>
      <c r="I121" s="136">
        <f t="shared" si="3"/>
        <v>8.2162892533571118E-9</v>
      </c>
      <c r="J121" s="398"/>
      <c r="K121" s="398"/>
      <c r="L121" s="398"/>
      <c r="M121" s="396"/>
      <c r="N121" s="396"/>
      <c r="O121" s="396"/>
      <c r="P121" s="396"/>
      <c r="Q121" s="396"/>
      <c r="R121" s="396"/>
      <c r="S121" s="396"/>
      <c r="T121" s="396"/>
    </row>
    <row r="122" spans="2:20">
      <c r="B122" s="394" t="s">
        <v>97</v>
      </c>
      <c r="C122" s="391" t="s">
        <v>17</v>
      </c>
      <c r="D122" s="392">
        <v>9</v>
      </c>
      <c r="E122" s="401">
        <v>2011</v>
      </c>
      <c r="F122" s="113">
        <v>3.0799576877605621</v>
      </c>
      <c r="G122" s="110">
        <v>5.8946909404887608E-3</v>
      </c>
      <c r="H122" s="108">
        <f t="shared" si="2"/>
        <v>1.5075738640866407E-2</v>
      </c>
      <c r="I122" s="136">
        <f t="shared" si="3"/>
        <v>8.429163687660966E-5</v>
      </c>
      <c r="J122" s="398"/>
      <c r="K122" s="398"/>
      <c r="L122" s="398"/>
      <c r="M122" s="396"/>
      <c r="N122" s="396"/>
      <c r="O122" s="396"/>
      <c r="P122" s="396"/>
      <c r="Q122" s="396"/>
      <c r="R122" s="396"/>
      <c r="S122" s="396"/>
      <c r="T122" s="396"/>
    </row>
    <row r="123" spans="2:20">
      <c r="B123" s="394" t="s">
        <v>98</v>
      </c>
      <c r="C123" s="391" t="s">
        <v>17</v>
      </c>
      <c r="D123" s="392">
        <v>2</v>
      </c>
      <c r="E123" s="401">
        <v>2012</v>
      </c>
      <c r="F123" s="113">
        <v>3.0800821355236137</v>
      </c>
      <c r="G123" s="110">
        <v>1.8247713532354833E-2</v>
      </c>
      <c r="H123" s="108">
        <f t="shared" si="2"/>
        <v>1.5075939749128429E-2</v>
      </c>
      <c r="I123" s="136">
        <f t="shared" si="3"/>
        <v>1.006014893196233E-5</v>
      </c>
      <c r="J123" s="398"/>
      <c r="K123" s="398"/>
      <c r="L123" s="398"/>
      <c r="M123" s="396"/>
      <c r="N123" s="396"/>
      <c r="O123" s="396"/>
      <c r="P123" s="396"/>
      <c r="Q123" s="396"/>
      <c r="R123" s="396"/>
      <c r="S123" s="396"/>
      <c r="T123" s="396"/>
    </row>
    <row r="124" spans="2:20">
      <c r="B124" s="394" t="s">
        <v>91</v>
      </c>
      <c r="C124" s="391" t="s">
        <v>17</v>
      </c>
      <c r="D124" s="392">
        <v>8</v>
      </c>
      <c r="E124" s="401">
        <v>2013</v>
      </c>
      <c r="F124" s="113">
        <v>3.0826955385476946</v>
      </c>
      <c r="G124" s="110">
        <v>1.5991239499723787E-2</v>
      </c>
      <c r="H124" s="108">
        <f t="shared" si="2"/>
        <v>1.5080159045359122E-2</v>
      </c>
      <c r="I124" s="136">
        <f t="shared" si="3"/>
        <v>8.3006759432532542E-7</v>
      </c>
      <c r="J124" s="398"/>
      <c r="K124" s="398"/>
      <c r="L124" s="398"/>
      <c r="M124" s="396"/>
      <c r="N124" s="396"/>
      <c r="O124" s="396"/>
      <c r="P124" s="396"/>
      <c r="Q124" s="396"/>
      <c r="R124" s="396"/>
      <c r="S124" s="396"/>
      <c r="T124" s="396"/>
    </row>
    <row r="125" spans="2:20">
      <c r="B125" s="394" t="s">
        <v>84</v>
      </c>
      <c r="C125" s="391" t="s">
        <v>17</v>
      </c>
      <c r="D125" s="392">
        <v>1</v>
      </c>
      <c r="E125" s="401">
        <v>2016</v>
      </c>
      <c r="F125" s="113">
        <v>3.13286181458666</v>
      </c>
      <c r="G125" s="110">
        <v>1.3171900423904101E-2</v>
      </c>
      <c r="H125" s="108">
        <f t="shared" si="2"/>
        <v>1.5159696029074476E-2</v>
      </c>
      <c r="I125" s="136">
        <f t="shared" si="3"/>
        <v>3.9513313679346548E-6</v>
      </c>
      <c r="J125" s="398"/>
      <c r="K125" s="398"/>
      <c r="L125" s="398"/>
      <c r="M125" s="396"/>
      <c r="N125" s="396"/>
      <c r="O125" s="396"/>
      <c r="P125" s="396"/>
      <c r="Q125" s="396"/>
      <c r="R125" s="396"/>
      <c r="S125" s="396"/>
      <c r="T125" s="396"/>
    </row>
    <row r="126" spans="2:20">
      <c r="B126" s="394" t="s">
        <v>87</v>
      </c>
      <c r="C126" s="391" t="s">
        <v>17</v>
      </c>
      <c r="D126" s="392">
        <v>8</v>
      </c>
      <c r="E126" s="401">
        <v>2013</v>
      </c>
      <c r="F126" s="113">
        <v>3.1566175098002613</v>
      </c>
      <c r="G126" s="110">
        <v>1.5835577180818249E-2</v>
      </c>
      <c r="H126" s="108">
        <f t="shared" si="2"/>
        <v>1.5196413407575021E-2</v>
      </c>
      <c r="I126" s="136">
        <f t="shared" si="3"/>
        <v>4.085303290265206E-7</v>
      </c>
      <c r="J126" s="398"/>
      <c r="K126" s="398"/>
      <c r="L126" s="398"/>
      <c r="M126" s="396"/>
      <c r="N126" s="396"/>
      <c r="O126" s="396"/>
      <c r="P126" s="396"/>
      <c r="Q126" s="396"/>
      <c r="R126" s="396"/>
      <c r="S126" s="396"/>
      <c r="T126" s="396"/>
    </row>
    <row r="127" spans="2:20">
      <c r="B127" s="394" t="s">
        <v>90</v>
      </c>
      <c r="C127" s="391" t="s">
        <v>17</v>
      </c>
      <c r="D127" s="392">
        <v>1</v>
      </c>
      <c r="E127" s="401">
        <v>2013</v>
      </c>
      <c r="F127" s="113">
        <v>3.157750639432257</v>
      </c>
      <c r="G127" s="110">
        <v>1.665270327352221E-2</v>
      </c>
      <c r="H127" s="108">
        <f t="shared" si="2"/>
        <v>1.5198149894090423E-2</v>
      </c>
      <c r="I127" s="136">
        <f t="shared" si="3"/>
        <v>2.1157255336164326E-6</v>
      </c>
      <c r="J127" s="398"/>
      <c r="K127" s="398"/>
      <c r="L127" s="398"/>
      <c r="M127" s="396"/>
      <c r="N127" s="396"/>
      <c r="O127" s="396"/>
      <c r="P127" s="396"/>
      <c r="Q127" s="396"/>
      <c r="R127" s="396"/>
      <c r="S127" s="396"/>
      <c r="T127" s="396"/>
    </row>
    <row r="128" spans="2:20">
      <c r="B128" s="394" t="s">
        <v>89</v>
      </c>
      <c r="C128" s="391" t="s">
        <v>17</v>
      </c>
      <c r="D128" s="392">
        <v>1</v>
      </c>
      <c r="E128" s="401">
        <v>2014</v>
      </c>
      <c r="F128" s="113">
        <v>3.1590475161208973</v>
      </c>
      <c r="G128" s="110">
        <v>1.4770819234968939E-2</v>
      </c>
      <c r="H128" s="108">
        <f t="shared" si="2"/>
        <v>1.5200135663311361E-2</v>
      </c>
      <c r="I128" s="136">
        <f t="shared" si="3"/>
        <v>1.8431259564469338E-7</v>
      </c>
      <c r="J128" s="398"/>
      <c r="K128" s="398"/>
      <c r="L128" s="398"/>
      <c r="M128" s="396"/>
      <c r="N128" s="396"/>
      <c r="O128" s="396"/>
      <c r="P128" s="396"/>
      <c r="Q128" s="396"/>
      <c r="R128" s="396"/>
      <c r="S128" s="396"/>
      <c r="T128" s="396"/>
    </row>
    <row r="129" spans="2:20">
      <c r="B129" s="394" t="s">
        <v>98</v>
      </c>
      <c r="C129" s="391" t="s">
        <v>17</v>
      </c>
      <c r="D129" s="392">
        <v>1</v>
      </c>
      <c r="E129" s="401">
        <v>2012</v>
      </c>
      <c r="F129" s="113">
        <v>3.1605227991264955</v>
      </c>
      <c r="G129" s="110">
        <v>1.8137239440133689E-2</v>
      </c>
      <c r="H129" s="108">
        <f t="shared" si="2"/>
        <v>1.5202392462358737E-2</v>
      </c>
      <c r="I129" s="136">
        <f t="shared" si="3"/>
        <v>8.6133267829547731E-6</v>
      </c>
      <c r="J129" s="398"/>
      <c r="K129" s="398"/>
      <c r="L129" s="398"/>
      <c r="M129" s="396"/>
      <c r="N129" s="396"/>
      <c r="O129" s="396"/>
      <c r="P129" s="396"/>
      <c r="Q129" s="396"/>
      <c r="R129" s="396"/>
      <c r="S129" s="396"/>
      <c r="T129" s="396"/>
    </row>
    <row r="130" spans="2:20">
      <c r="B130" s="394" t="s">
        <v>97</v>
      </c>
      <c r="C130" s="391" t="s">
        <v>17</v>
      </c>
      <c r="D130" s="392">
        <v>8</v>
      </c>
      <c r="E130" s="401">
        <v>2011</v>
      </c>
      <c r="F130" s="113">
        <v>3.1659078058506682</v>
      </c>
      <c r="G130" s="110">
        <v>8.4414990485854186E-3</v>
      </c>
      <c r="H130" s="108">
        <f t="shared" si="2"/>
        <v>1.5210610789107947E-2</v>
      </c>
      <c r="I130" s="136">
        <f t="shared" si="3"/>
        <v>4.5820873755679929E-5</v>
      </c>
      <c r="J130" s="398"/>
      <c r="K130" s="398"/>
      <c r="L130" s="398"/>
      <c r="M130" s="396"/>
      <c r="N130" s="396"/>
      <c r="O130" s="396"/>
      <c r="P130" s="396"/>
      <c r="Q130" s="396"/>
      <c r="R130" s="396"/>
      <c r="S130" s="396"/>
      <c r="T130" s="396"/>
    </row>
    <row r="131" spans="2:20">
      <c r="B131" s="394" t="s">
        <v>91</v>
      </c>
      <c r="C131" s="391" t="s">
        <v>17</v>
      </c>
      <c r="D131" s="392">
        <v>7</v>
      </c>
      <c r="E131" s="401">
        <v>2013</v>
      </c>
      <c r="F131" s="113">
        <v>3.1686456566378003</v>
      </c>
      <c r="G131" s="110">
        <v>1.6064129386595263E-2</v>
      </c>
      <c r="H131" s="108">
        <f t="shared" si="2"/>
        <v>1.5214777550651457E-2</v>
      </c>
      <c r="I131" s="136">
        <f t="shared" si="3"/>
        <v>7.2139854122111296E-7</v>
      </c>
      <c r="J131" s="398"/>
      <c r="K131" s="398"/>
      <c r="L131" s="398"/>
      <c r="M131" s="396"/>
      <c r="N131" s="396"/>
      <c r="O131" s="396"/>
      <c r="P131" s="396"/>
      <c r="Q131" s="396"/>
      <c r="R131" s="396"/>
      <c r="S131" s="396"/>
      <c r="T131" s="396"/>
    </row>
    <row r="132" spans="2:20">
      <c r="B132" s="394" t="s">
        <v>84</v>
      </c>
      <c r="C132" s="391" t="s">
        <v>17</v>
      </c>
      <c r="D132" s="392">
        <v>12</v>
      </c>
      <c r="E132" s="401">
        <v>2015</v>
      </c>
      <c r="F132" s="113">
        <v>3.2224503764544838</v>
      </c>
      <c r="G132" s="110">
        <v>1.2408467119921522E-2</v>
      </c>
      <c r="H132" s="108">
        <f t="shared" si="2"/>
        <v>1.5295100836758528E-2</v>
      </c>
      <c r="I132" s="136">
        <f t="shared" si="3"/>
        <v>8.3326542151802278E-6</v>
      </c>
      <c r="J132" s="398"/>
      <c r="K132" s="398"/>
      <c r="L132" s="398"/>
      <c r="M132" s="396"/>
      <c r="N132" s="396"/>
      <c r="O132" s="396"/>
      <c r="P132" s="396"/>
      <c r="Q132" s="396"/>
      <c r="R132" s="396"/>
      <c r="S132" s="396"/>
      <c r="T132" s="396"/>
    </row>
    <row r="133" spans="2:20">
      <c r="B133" s="394" t="s">
        <v>87</v>
      </c>
      <c r="C133" s="391" t="s">
        <v>17</v>
      </c>
      <c r="D133" s="392">
        <v>7</v>
      </c>
      <c r="E133" s="401">
        <v>2013</v>
      </c>
      <c r="F133" s="113">
        <v>3.242567627890367</v>
      </c>
      <c r="G133" s="110">
        <v>1.6004839713304311E-2</v>
      </c>
      <c r="H133" s="108">
        <f t="shared" si="2"/>
        <v>1.5324384550483105E-2</v>
      </c>
      <c r="I133" s="136">
        <f t="shared" si="3"/>
        <v>4.6301922861003411E-7</v>
      </c>
      <c r="J133" s="398"/>
      <c r="K133" s="398"/>
      <c r="L133" s="398"/>
      <c r="M133" s="396"/>
      <c r="N133" s="396"/>
      <c r="O133" s="396"/>
      <c r="P133" s="396"/>
      <c r="Q133" s="396"/>
      <c r="R133" s="396"/>
      <c r="S133" s="396"/>
      <c r="T133" s="396"/>
    </row>
    <row r="134" spans="2:20">
      <c r="B134" s="394" t="s">
        <v>90</v>
      </c>
      <c r="C134" s="391" t="s">
        <v>17</v>
      </c>
      <c r="D134" s="392">
        <v>12</v>
      </c>
      <c r="E134" s="401">
        <v>2012</v>
      </c>
      <c r="F134" s="113">
        <v>3.2463705464894268</v>
      </c>
      <c r="G134" s="110">
        <v>1.5503827985182074E-2</v>
      </c>
      <c r="H134" s="108">
        <f t="shared" si="2"/>
        <v>1.5329875409528433E-2</v>
      </c>
      <c r="I134" s="136">
        <f t="shared" si="3"/>
        <v>3.0259498576535649E-8</v>
      </c>
      <c r="J134" s="398"/>
      <c r="K134" s="398"/>
      <c r="L134" s="398"/>
      <c r="M134" s="396"/>
      <c r="N134" s="396"/>
      <c r="O134" s="396"/>
      <c r="P134" s="396"/>
      <c r="Q134" s="396"/>
      <c r="R134" s="396"/>
      <c r="S134" s="396"/>
      <c r="T134" s="396"/>
    </row>
    <row r="135" spans="2:20">
      <c r="B135" s="394" t="s">
        <v>91</v>
      </c>
      <c r="C135" s="391" t="s">
        <v>17</v>
      </c>
      <c r="D135" s="392">
        <v>6</v>
      </c>
      <c r="E135" s="401">
        <v>2013</v>
      </c>
      <c r="F135" s="113">
        <v>3.2493965920962573</v>
      </c>
      <c r="G135" s="110">
        <v>1.5468527983044503E-2</v>
      </c>
      <c r="H135" s="108">
        <f t="shared" ref="H135:H198" si="4">(Beta1)+
(Beta2*((1-EXP(-F135/Lambda1))/(F135/Lambda1)))+
(Beta3*((((1-EXP(-F135/Lambda1))/(F135/Lambda1)))-
(EXP(-F135/Lambda1))))+
(Beta4*((((1-EXP(-F135/Lambda2))/(F135/Lambda2)))-
(EXP(-F135/Lambda2))))</f>
        <v>1.5334234456761048E-2</v>
      </c>
      <c r="I135" s="136">
        <f t="shared" ref="I135:I198" si="5">IF(G135&gt;0,POWER(G135-H135,2),"")</f>
        <v>1.8034751201644997E-8</v>
      </c>
      <c r="J135" s="398"/>
      <c r="K135" s="398"/>
      <c r="L135" s="398"/>
      <c r="M135" s="396"/>
      <c r="N135" s="396"/>
      <c r="O135" s="396"/>
      <c r="P135" s="396"/>
      <c r="Q135" s="396"/>
      <c r="R135" s="396"/>
      <c r="S135" s="396"/>
      <c r="T135" s="396"/>
    </row>
    <row r="136" spans="2:20">
      <c r="B136" s="394" t="s">
        <v>98</v>
      </c>
      <c r="C136" s="391" t="s">
        <v>17</v>
      </c>
      <c r="D136" s="392">
        <v>12</v>
      </c>
      <c r="E136" s="401">
        <v>2011</v>
      </c>
      <c r="F136" s="113">
        <v>3.2498288843258045</v>
      </c>
      <c r="G136" s="110">
        <v>1.725574054476035E-2</v>
      </c>
      <c r="H136" s="108">
        <f t="shared" si="4"/>
        <v>1.533485644762674E-2</v>
      </c>
      <c r="I136" s="136">
        <f t="shared" si="5"/>
        <v>3.6897957146208024E-6</v>
      </c>
      <c r="J136" s="398"/>
      <c r="K136" s="398"/>
      <c r="L136" s="398"/>
      <c r="M136" s="396"/>
      <c r="N136" s="396"/>
      <c r="O136" s="396"/>
      <c r="P136" s="396"/>
      <c r="Q136" s="396"/>
      <c r="R136" s="396"/>
      <c r="S136" s="396"/>
      <c r="T136" s="396"/>
    </row>
    <row r="137" spans="2:20">
      <c r="B137" s="394" t="s">
        <v>89</v>
      </c>
      <c r="C137" s="391" t="s">
        <v>17</v>
      </c>
      <c r="D137" s="392">
        <v>12</v>
      </c>
      <c r="E137" s="401">
        <v>2013</v>
      </c>
      <c r="F137" s="113">
        <v>3.2498288843258045</v>
      </c>
      <c r="G137" s="110">
        <v>1.4855558469888411E-2</v>
      </c>
      <c r="H137" s="108">
        <f t="shared" si="4"/>
        <v>1.533485644762674E-2</v>
      </c>
      <c r="I137" s="136">
        <f t="shared" si="5"/>
        <v>2.2972655146405228E-7</v>
      </c>
      <c r="J137" s="398"/>
      <c r="K137" s="398"/>
      <c r="L137" s="398"/>
      <c r="M137" s="396"/>
      <c r="N137" s="396"/>
      <c r="O137" s="396"/>
      <c r="P137" s="396"/>
      <c r="Q137" s="396"/>
      <c r="R137" s="396"/>
      <c r="S137" s="396"/>
      <c r="T137" s="396"/>
    </row>
    <row r="138" spans="2:20">
      <c r="B138" s="394" t="s">
        <v>97</v>
      </c>
      <c r="C138" s="391" t="s">
        <v>17</v>
      </c>
      <c r="D138" s="392">
        <v>7</v>
      </c>
      <c r="E138" s="401">
        <v>2011</v>
      </c>
      <c r="F138" s="113">
        <v>3.2504807535608364</v>
      </c>
      <c r="G138" s="110">
        <v>8.3090794339170469E-3</v>
      </c>
      <c r="H138" s="108">
        <f t="shared" si="4"/>
        <v>1.5335794024029001E-2</v>
      </c>
      <c r="I138" s="136">
        <f t="shared" si="5"/>
        <v>4.9374717930892204E-5</v>
      </c>
      <c r="J138" s="398"/>
      <c r="K138" s="398"/>
      <c r="L138" s="398"/>
      <c r="M138" s="396"/>
      <c r="N138" s="396"/>
      <c r="O138" s="396"/>
      <c r="P138" s="396"/>
      <c r="Q138" s="396"/>
      <c r="R138" s="396"/>
      <c r="S138" s="396"/>
      <c r="T138" s="396"/>
    </row>
    <row r="139" spans="2:20">
      <c r="B139" s="394" t="s">
        <v>84</v>
      </c>
      <c r="C139" s="391" t="s">
        <v>17</v>
      </c>
      <c r="D139" s="392">
        <v>11</v>
      </c>
      <c r="E139" s="401">
        <v>2015</v>
      </c>
      <c r="F139" s="113">
        <v>3.3039340308334153</v>
      </c>
      <c r="G139" s="110">
        <v>1.1747134948040279E-2</v>
      </c>
      <c r="H139" s="108">
        <f t="shared" si="4"/>
        <v>1.5411283396347921E-2</v>
      </c>
      <c r="I139" s="136">
        <f t="shared" si="5"/>
        <v>1.34259838512353E-5</v>
      </c>
      <c r="J139" s="398"/>
      <c r="K139" s="398"/>
      <c r="L139" s="398"/>
      <c r="M139" s="396"/>
      <c r="N139" s="396"/>
      <c r="O139" s="396"/>
      <c r="P139" s="396"/>
      <c r="Q139" s="396"/>
      <c r="R139" s="396"/>
      <c r="S139" s="396"/>
      <c r="T139" s="396"/>
    </row>
    <row r="140" spans="2:20">
      <c r="B140" s="394" t="s">
        <v>87</v>
      </c>
      <c r="C140" s="391" t="s">
        <v>17</v>
      </c>
      <c r="D140" s="392">
        <v>6</v>
      </c>
      <c r="E140" s="401">
        <v>2013</v>
      </c>
      <c r="F140" s="113">
        <v>3.323318563348824</v>
      </c>
      <c r="G140" s="110">
        <v>1.5541781483736828E-2</v>
      </c>
      <c r="H140" s="108">
        <f t="shared" si="4"/>
        <v>1.543799275626268E-2</v>
      </c>
      <c r="I140" s="136">
        <f t="shared" si="5"/>
        <v>1.0772099950702836E-8</v>
      </c>
      <c r="J140" s="398"/>
      <c r="K140" s="398"/>
      <c r="L140" s="398"/>
      <c r="M140" s="396"/>
      <c r="N140" s="396"/>
      <c r="O140" s="396"/>
      <c r="P140" s="396"/>
      <c r="Q140" s="396"/>
      <c r="R140" s="396"/>
      <c r="S140" s="396"/>
      <c r="T140" s="396"/>
    </row>
    <row r="141" spans="2:20">
      <c r="B141" s="394" t="s">
        <v>90</v>
      </c>
      <c r="C141" s="391" t="s">
        <v>17</v>
      </c>
      <c r="D141" s="392">
        <v>11</v>
      </c>
      <c r="E141" s="401">
        <v>2012</v>
      </c>
      <c r="F141" s="113">
        <v>3.3263642586024518</v>
      </c>
      <c r="G141" s="110">
        <v>1.663393979720278E-2</v>
      </c>
      <c r="H141" s="108">
        <f t="shared" si="4"/>
        <v>1.5442157729329515E-2</v>
      </c>
      <c r="I141" s="136">
        <f t="shared" si="5"/>
        <v>1.4203444973042753E-6</v>
      </c>
      <c r="J141" s="398"/>
      <c r="K141" s="398"/>
      <c r="L141" s="398"/>
      <c r="M141" s="396"/>
      <c r="N141" s="396"/>
      <c r="O141" s="396"/>
      <c r="P141" s="396"/>
      <c r="Q141" s="396"/>
      <c r="R141" s="396"/>
      <c r="S141" s="396"/>
      <c r="T141" s="396"/>
    </row>
    <row r="142" spans="2:20">
      <c r="B142" s="394" t="s">
        <v>89</v>
      </c>
      <c r="C142" s="391" t="s">
        <v>17</v>
      </c>
      <c r="D142" s="392">
        <v>11</v>
      </c>
      <c r="E142" s="401">
        <v>2013</v>
      </c>
      <c r="F142" s="113">
        <v>3.3298784263876677</v>
      </c>
      <c r="G142" s="110">
        <v>1.4237992396247885E-2</v>
      </c>
      <c r="H142" s="108">
        <f t="shared" si="4"/>
        <v>1.5446952745930279E-2</v>
      </c>
      <c r="I142" s="136">
        <f t="shared" si="5"/>
        <v>1.4615851271041773E-6</v>
      </c>
      <c r="J142" s="398"/>
      <c r="K142" s="398"/>
      <c r="L142" s="398"/>
      <c r="M142" s="396"/>
      <c r="N142" s="396"/>
      <c r="O142" s="396"/>
      <c r="P142" s="396"/>
      <c r="Q142" s="396"/>
      <c r="R142" s="396"/>
      <c r="S142" s="396"/>
      <c r="T142" s="396"/>
    </row>
    <row r="143" spans="2:20">
      <c r="B143" s="394" t="s">
        <v>98</v>
      </c>
      <c r="C143" s="391" t="s">
        <v>17</v>
      </c>
      <c r="D143" s="392">
        <v>11</v>
      </c>
      <c r="E143" s="401">
        <v>2011</v>
      </c>
      <c r="F143" s="113">
        <v>3.331093273598408</v>
      </c>
      <c r="G143" s="110">
        <v>1.5242145002724165E-2</v>
      </c>
      <c r="H143" s="108">
        <f t="shared" si="4"/>
        <v>1.5448607749645623E-2</v>
      </c>
      <c r="I143" s="136">
        <f t="shared" si="5"/>
        <v>4.2626865866354009E-8</v>
      </c>
      <c r="J143" s="398"/>
      <c r="K143" s="398"/>
      <c r="L143" s="398"/>
      <c r="M143" s="396"/>
      <c r="N143" s="396"/>
      <c r="O143" s="396"/>
      <c r="P143" s="396"/>
      <c r="Q143" s="396"/>
      <c r="R143" s="396"/>
      <c r="S143" s="396"/>
      <c r="T143" s="396"/>
    </row>
    <row r="144" spans="2:20">
      <c r="B144" s="394" t="s">
        <v>97</v>
      </c>
      <c r="C144" s="391" t="s">
        <v>17</v>
      </c>
      <c r="D144" s="392">
        <v>6</v>
      </c>
      <c r="E144" s="401">
        <v>2011</v>
      </c>
      <c r="F144" s="113">
        <v>3.3328355422811273</v>
      </c>
      <c r="G144" s="110">
        <v>1.1582525351102156E-2</v>
      </c>
      <c r="H144" s="108">
        <f t="shared" si="4"/>
        <v>1.5450978908814673E-2</v>
      </c>
      <c r="I144" s="136">
        <f t="shared" si="5"/>
        <v>1.4964932928178635E-5</v>
      </c>
      <c r="J144" s="398"/>
      <c r="K144" s="398"/>
      <c r="L144" s="398"/>
      <c r="M144" s="396"/>
      <c r="N144" s="396"/>
      <c r="O144" s="396"/>
      <c r="P144" s="396"/>
      <c r="Q144" s="396"/>
      <c r="R144" s="396"/>
      <c r="S144" s="396"/>
      <c r="T144" s="396"/>
    </row>
    <row r="145" spans="2:20">
      <c r="B145" s="394" t="s">
        <v>91</v>
      </c>
      <c r="C145" s="391" t="s">
        <v>17</v>
      </c>
      <c r="D145" s="392">
        <v>5</v>
      </c>
      <c r="E145" s="401">
        <v>2013</v>
      </c>
      <c r="F145" s="113">
        <v>3.3337499628009404</v>
      </c>
      <c r="G145" s="110">
        <v>1.5625822634040058E-2</v>
      </c>
      <c r="H145" s="108">
        <f t="shared" si="4"/>
        <v>1.5452222288035063E-2</v>
      </c>
      <c r="I145" s="136">
        <f t="shared" si="5"/>
        <v>3.013708013305396E-8</v>
      </c>
      <c r="J145" s="398"/>
      <c r="K145" s="398"/>
      <c r="L145" s="398"/>
      <c r="M145" s="396"/>
      <c r="N145" s="396"/>
      <c r="O145" s="396"/>
      <c r="P145" s="396"/>
      <c r="Q145" s="396"/>
      <c r="R145" s="396"/>
      <c r="S145" s="396"/>
      <c r="T145" s="396"/>
    </row>
    <row r="146" spans="2:20">
      <c r="B146" s="394" t="s">
        <v>84</v>
      </c>
      <c r="C146" s="391" t="s">
        <v>17</v>
      </c>
      <c r="D146" s="392">
        <v>10</v>
      </c>
      <c r="E146" s="401">
        <v>2015</v>
      </c>
      <c r="F146" s="113">
        <v>3.387894788305466</v>
      </c>
      <c r="G146" s="110">
        <v>1.2412952194500287E-2</v>
      </c>
      <c r="H146" s="108">
        <f t="shared" si="4"/>
        <v>1.5524503248724831E-2</v>
      </c>
      <c r="I146" s="136">
        <f t="shared" si="5"/>
        <v>9.6817499630458694E-6</v>
      </c>
      <c r="J146" s="398"/>
      <c r="K146" s="398"/>
      <c r="L146" s="398"/>
      <c r="M146" s="396"/>
      <c r="N146" s="396"/>
      <c r="O146" s="396"/>
      <c r="P146" s="396"/>
      <c r="Q146" s="396"/>
      <c r="R146" s="396"/>
      <c r="S146" s="396"/>
      <c r="T146" s="396"/>
    </row>
    <row r="147" spans="2:20">
      <c r="B147" s="394" t="s">
        <v>87</v>
      </c>
      <c r="C147" s="391" t="s">
        <v>17</v>
      </c>
      <c r="D147" s="392">
        <v>5</v>
      </c>
      <c r="E147" s="401">
        <v>2013</v>
      </c>
      <c r="F147" s="113">
        <v>3.4076719340535071</v>
      </c>
      <c r="G147" s="110">
        <v>1.5676013187130456E-2</v>
      </c>
      <c r="H147" s="108">
        <f t="shared" si="4"/>
        <v>1.5550259714810511E-2</v>
      </c>
      <c r="I147" s="136">
        <f t="shared" si="5"/>
        <v>1.5813935800523071E-8</v>
      </c>
      <c r="J147" s="398"/>
      <c r="K147" s="398"/>
      <c r="L147" s="398"/>
      <c r="M147" s="396"/>
      <c r="N147" s="396"/>
      <c r="O147" s="396"/>
      <c r="P147" s="396"/>
      <c r="Q147" s="396"/>
      <c r="R147" s="396"/>
      <c r="S147" s="396"/>
      <c r="T147" s="396"/>
    </row>
    <row r="148" spans="2:20">
      <c r="B148" s="394" t="s">
        <v>90</v>
      </c>
      <c r="C148" s="391" t="s">
        <v>17</v>
      </c>
      <c r="D148" s="392">
        <v>10</v>
      </c>
      <c r="E148" s="401">
        <v>2012</v>
      </c>
      <c r="F148" s="113">
        <v>3.412314376692557</v>
      </c>
      <c r="G148" s="110">
        <v>1.7415130564531752E-2</v>
      </c>
      <c r="H148" s="108">
        <f t="shared" si="4"/>
        <v>1.5556256753804624E-2</v>
      </c>
      <c r="I148" s="136">
        <f t="shared" si="5"/>
        <v>3.4554118442071954E-6</v>
      </c>
      <c r="J148" s="398"/>
      <c r="K148" s="398"/>
      <c r="L148" s="398"/>
      <c r="M148" s="396"/>
      <c r="N148" s="396"/>
      <c r="O148" s="396"/>
      <c r="P148" s="396"/>
      <c r="Q148" s="396"/>
      <c r="R148" s="396"/>
      <c r="S148" s="396"/>
      <c r="T148" s="396"/>
    </row>
    <row r="149" spans="2:20">
      <c r="B149" s="394" t="s">
        <v>98</v>
      </c>
      <c r="C149" s="391" t="s">
        <v>17</v>
      </c>
      <c r="D149" s="392">
        <v>10</v>
      </c>
      <c r="E149" s="401">
        <v>2011</v>
      </c>
      <c r="F149" s="113">
        <v>3.4134480623186985</v>
      </c>
      <c r="G149" s="110">
        <v>1.3610816079973885E-2</v>
      </c>
      <c r="H149" s="108">
        <f t="shared" si="4"/>
        <v>1.5557718422999637E-2</v>
      </c>
      <c r="I149" s="136">
        <f t="shared" si="5"/>
        <v>3.790428733279164E-6</v>
      </c>
      <c r="J149" s="398"/>
      <c r="K149" s="398"/>
      <c r="L149" s="398"/>
      <c r="M149" s="396"/>
      <c r="N149" s="396"/>
      <c r="O149" s="396"/>
      <c r="P149" s="396"/>
      <c r="Q149" s="396"/>
      <c r="R149" s="396"/>
      <c r="S149" s="396"/>
      <c r="T149" s="396"/>
    </row>
    <row r="150" spans="2:20">
      <c r="B150" s="394" t="s">
        <v>89</v>
      </c>
      <c r="C150" s="391" t="s">
        <v>17</v>
      </c>
      <c r="D150" s="392">
        <v>10</v>
      </c>
      <c r="E150" s="401">
        <v>2013</v>
      </c>
      <c r="F150" s="113">
        <v>3.4155933047103475</v>
      </c>
      <c r="G150" s="110">
        <v>1.4086851201243538E-2</v>
      </c>
      <c r="H150" s="108">
        <f t="shared" si="4"/>
        <v>1.5560481288012164E-2</v>
      </c>
      <c r="I150" s="136">
        <f t="shared" si="5"/>
        <v>2.1715856326297064E-6</v>
      </c>
      <c r="J150" s="398"/>
      <c r="K150" s="398"/>
      <c r="L150" s="398"/>
      <c r="M150" s="396"/>
      <c r="N150" s="396"/>
      <c r="O150" s="396"/>
      <c r="P150" s="396"/>
      <c r="Q150" s="396"/>
      <c r="R150" s="396"/>
      <c r="S150" s="396"/>
      <c r="T150" s="396"/>
    </row>
    <row r="151" spans="2:20">
      <c r="B151" s="394" t="s">
        <v>97</v>
      </c>
      <c r="C151" s="391" t="s">
        <v>17</v>
      </c>
      <c r="D151" s="392">
        <v>5</v>
      </c>
      <c r="E151" s="401">
        <v>2011</v>
      </c>
      <c r="F151" s="113">
        <v>3.416962230103914</v>
      </c>
      <c r="G151" s="110">
        <v>1.4186839109561023E-2</v>
      </c>
      <c r="H151" s="108">
        <f t="shared" si="4"/>
        <v>1.5562242274247396E-2</v>
      </c>
      <c r="I151" s="136">
        <f t="shared" si="5"/>
        <v>1.8917338654292898E-6</v>
      </c>
      <c r="J151" s="398"/>
      <c r="K151" s="398"/>
      <c r="L151" s="398"/>
      <c r="M151" s="396"/>
      <c r="N151" s="396"/>
      <c r="O151" s="396"/>
      <c r="P151" s="396"/>
      <c r="Q151" s="396"/>
      <c r="R151" s="396"/>
      <c r="S151" s="396"/>
      <c r="T151" s="396"/>
    </row>
    <row r="152" spans="2:20">
      <c r="B152" s="394" t="s">
        <v>91</v>
      </c>
      <c r="C152" s="391" t="s">
        <v>17</v>
      </c>
      <c r="D152" s="392">
        <v>4</v>
      </c>
      <c r="E152" s="401">
        <v>2013</v>
      </c>
      <c r="F152" s="113">
        <v>3.4172700745704097</v>
      </c>
      <c r="G152" s="110">
        <v>1.7496937226412969E-2</v>
      </c>
      <c r="H152" s="108">
        <f t="shared" si="4"/>
        <v>1.5562638065156207E-2</v>
      </c>
      <c r="I152" s="136">
        <f t="shared" si="5"/>
        <v>3.7415132452386123E-6</v>
      </c>
      <c r="J152" s="398"/>
      <c r="K152" s="398"/>
      <c r="L152" s="398"/>
      <c r="M152" s="396"/>
      <c r="N152" s="396"/>
      <c r="O152" s="396"/>
      <c r="P152" s="396"/>
      <c r="Q152" s="396"/>
      <c r="R152" s="396"/>
      <c r="S152" s="396"/>
      <c r="T152" s="396"/>
    </row>
    <row r="153" spans="2:20">
      <c r="B153" s="394" t="s">
        <v>84</v>
      </c>
      <c r="C153" s="391" t="s">
        <v>17</v>
      </c>
      <c r="D153" s="392">
        <v>9</v>
      </c>
      <c r="E153" s="401">
        <v>2015</v>
      </c>
      <c r="F153" s="113">
        <v>3.470723663742143</v>
      </c>
      <c r="G153" s="110">
        <v>1.307361454988012E-2</v>
      </c>
      <c r="H153" s="108">
        <f t="shared" si="4"/>
        <v>1.5630153232603902E-2</v>
      </c>
      <c r="I153" s="136">
        <f t="shared" si="5"/>
        <v>6.5358900362630531E-6</v>
      </c>
      <c r="J153" s="398"/>
      <c r="K153" s="398"/>
      <c r="L153" s="398"/>
      <c r="M153" s="396"/>
      <c r="N153" s="396"/>
      <c r="O153" s="396"/>
      <c r="P153" s="396"/>
      <c r="Q153" s="396"/>
      <c r="R153" s="396"/>
      <c r="S153" s="396"/>
      <c r="T153" s="396"/>
    </row>
    <row r="154" spans="2:20">
      <c r="B154" s="394" t="s">
        <v>87</v>
      </c>
      <c r="C154" s="391" t="s">
        <v>17</v>
      </c>
      <c r="D154" s="392">
        <v>4</v>
      </c>
      <c r="E154" s="401">
        <v>2013</v>
      </c>
      <c r="F154" s="113">
        <v>3.4911920458229768</v>
      </c>
      <c r="G154" s="110">
        <v>1.7660724637210575E-2</v>
      </c>
      <c r="H154" s="108">
        <f t="shared" si="4"/>
        <v>1.565538207948123E-2</v>
      </c>
      <c r="I154" s="136">
        <f t="shared" si="5"/>
        <v>4.0213987738404734E-6</v>
      </c>
      <c r="J154" s="398"/>
      <c r="K154" s="398"/>
      <c r="L154" s="398"/>
      <c r="M154" s="396"/>
      <c r="N154" s="396"/>
      <c r="O154" s="396"/>
      <c r="P154" s="396"/>
      <c r="Q154" s="396"/>
      <c r="R154" s="396"/>
      <c r="S154" s="396"/>
      <c r="T154" s="396"/>
    </row>
    <row r="155" spans="2:20">
      <c r="B155" s="394" t="s">
        <v>90</v>
      </c>
      <c r="C155" s="391" t="s">
        <v>17</v>
      </c>
      <c r="D155" s="392">
        <v>9</v>
      </c>
      <c r="E155" s="401">
        <v>2012</v>
      </c>
      <c r="F155" s="113">
        <v>3.4948665297741273</v>
      </c>
      <c r="G155" s="110">
        <v>1.7879203566974387E-2</v>
      </c>
      <c r="H155" s="108">
        <f t="shared" si="4"/>
        <v>1.5659875347773446E-2</v>
      </c>
      <c r="I155" s="136">
        <f t="shared" si="5"/>
        <v>4.9254177445416228E-6</v>
      </c>
      <c r="J155" s="398"/>
      <c r="K155" s="398"/>
      <c r="L155" s="398"/>
      <c r="M155" s="396"/>
      <c r="N155" s="396"/>
      <c r="O155" s="396"/>
      <c r="P155" s="396"/>
      <c r="Q155" s="396"/>
      <c r="R155" s="396"/>
      <c r="S155" s="396"/>
      <c r="T155" s="396"/>
    </row>
    <row r="156" spans="2:20">
      <c r="B156" s="394" t="s">
        <v>98</v>
      </c>
      <c r="C156" s="391" t="s">
        <v>17</v>
      </c>
      <c r="D156" s="392">
        <v>9</v>
      </c>
      <c r="E156" s="401">
        <v>2011</v>
      </c>
      <c r="F156" s="113">
        <v>3.4961110074046413</v>
      </c>
      <c r="G156" s="110">
        <v>1.3368089995672466E-2</v>
      </c>
      <c r="H156" s="108">
        <f t="shared" si="4"/>
        <v>1.5661394678661112E-2</v>
      </c>
      <c r="I156" s="136">
        <f t="shared" si="5"/>
        <v>5.2592463690176542E-6</v>
      </c>
      <c r="J156" s="398"/>
      <c r="K156" s="398"/>
      <c r="L156" s="398"/>
      <c r="M156" s="396"/>
      <c r="N156" s="396"/>
      <c r="O156" s="396"/>
      <c r="P156" s="396"/>
      <c r="Q156" s="396"/>
      <c r="R156" s="396"/>
      <c r="S156" s="396"/>
      <c r="T156" s="396"/>
    </row>
    <row r="157" spans="2:20">
      <c r="B157" s="394" t="s">
        <v>97</v>
      </c>
      <c r="C157" s="391" t="s">
        <v>17</v>
      </c>
      <c r="D157" s="392">
        <v>4</v>
      </c>
      <c r="E157" s="401">
        <v>2011</v>
      </c>
      <c r="F157" s="113">
        <v>3.4976043805612598</v>
      </c>
      <c r="G157" s="110">
        <v>1.5781205592787683E-2</v>
      </c>
      <c r="H157" s="108">
        <f t="shared" si="4"/>
        <v>1.5663216237923865E-2</v>
      </c>
      <c r="I157" s="136">
        <f t="shared" si="5"/>
        <v>1.3921487861179922E-8</v>
      </c>
      <c r="J157" s="398"/>
      <c r="K157" s="398"/>
      <c r="L157" s="398"/>
      <c r="M157" s="396"/>
      <c r="N157" s="396"/>
      <c r="O157" s="396"/>
      <c r="P157" s="396"/>
      <c r="Q157" s="396"/>
      <c r="R157" s="396"/>
      <c r="S157" s="396"/>
      <c r="T157" s="396"/>
    </row>
    <row r="158" spans="2:20">
      <c r="B158" s="394" t="s">
        <v>89</v>
      </c>
      <c r="C158" s="391" t="s">
        <v>17</v>
      </c>
      <c r="D158" s="392">
        <v>9</v>
      </c>
      <c r="E158" s="401">
        <v>2013</v>
      </c>
      <c r="F158" s="113">
        <v>3.4983214367197943</v>
      </c>
      <c r="G158" s="110">
        <v>1.5455301441711821E-2</v>
      </c>
      <c r="H158" s="108">
        <f t="shared" si="4"/>
        <v>1.5664090242046853E-2</v>
      </c>
      <c r="I158" s="136">
        <f t="shared" si="5"/>
        <v>4.3592763145341986E-8</v>
      </c>
      <c r="J158" s="398"/>
      <c r="K158" s="398"/>
      <c r="L158" s="398"/>
      <c r="M158" s="396"/>
      <c r="N158" s="396"/>
      <c r="O158" s="396"/>
      <c r="P158" s="396"/>
      <c r="Q158" s="396"/>
      <c r="R158" s="396"/>
      <c r="S158" s="396"/>
      <c r="T158" s="396"/>
    </row>
    <row r="159" spans="2:20">
      <c r="B159" s="394" t="s">
        <v>91</v>
      </c>
      <c r="C159" s="391" t="s">
        <v>17</v>
      </c>
      <c r="D159" s="392">
        <v>3</v>
      </c>
      <c r="E159" s="401">
        <v>2013</v>
      </c>
      <c r="F159" s="113">
        <v>3.5060340790374296</v>
      </c>
      <c r="G159" s="110">
        <v>1.7363488593910924E-2</v>
      </c>
      <c r="H159" s="108">
        <f t="shared" si="4"/>
        <v>1.5673465091372941E-2</v>
      </c>
      <c r="I159" s="136">
        <f t="shared" si="5"/>
        <v>2.8561794391307492E-6</v>
      </c>
      <c r="J159" s="398"/>
      <c r="K159" s="398"/>
      <c r="L159" s="398"/>
      <c r="M159" s="396"/>
      <c r="N159" s="396"/>
      <c r="O159" s="396"/>
      <c r="P159" s="396"/>
      <c r="Q159" s="396"/>
      <c r="R159" s="396"/>
      <c r="S159" s="396"/>
      <c r="T159" s="396"/>
    </row>
    <row r="160" spans="2:20">
      <c r="B160" s="394" t="s">
        <v>84</v>
      </c>
      <c r="C160" s="391" t="s">
        <v>17</v>
      </c>
      <c r="D160" s="392">
        <v>8</v>
      </c>
      <c r="E160" s="401">
        <v>2015</v>
      </c>
      <c r="F160" s="113">
        <v>3.5530784524624361</v>
      </c>
      <c r="G160" s="110">
        <v>1.3576726913812169E-2</v>
      </c>
      <c r="H160" s="108">
        <f t="shared" si="4"/>
        <v>1.5729636725347149E-2</v>
      </c>
      <c r="I160" s="136">
        <f t="shared" si="5"/>
        <v>4.6350206566035813E-6</v>
      </c>
      <c r="J160" s="398"/>
      <c r="K160" s="398"/>
      <c r="L160" s="398"/>
      <c r="M160" s="396"/>
      <c r="N160" s="396"/>
      <c r="O160" s="396"/>
      <c r="P160" s="396"/>
      <c r="Q160" s="396"/>
      <c r="R160" s="396"/>
      <c r="S160" s="396"/>
      <c r="T160" s="396"/>
    </row>
    <row r="161" spans="2:20">
      <c r="B161" s="394" t="s">
        <v>90</v>
      </c>
      <c r="C161" s="391" t="s">
        <v>17</v>
      </c>
      <c r="D161" s="392">
        <v>8</v>
      </c>
      <c r="E161" s="401">
        <v>2012</v>
      </c>
      <c r="F161" s="113">
        <v>3.5774186828556971</v>
      </c>
      <c r="G161" s="110">
        <v>1.8777783465050178E-2</v>
      </c>
      <c r="H161" s="108">
        <f t="shared" si="4"/>
        <v>1.575803170941734E-2</v>
      </c>
      <c r="I161" s="136">
        <f t="shared" si="5"/>
        <v>9.1189006656476111E-6</v>
      </c>
      <c r="J161" s="398"/>
      <c r="K161" s="398"/>
      <c r="L161" s="398"/>
      <c r="M161" s="396"/>
      <c r="N161" s="396"/>
      <c r="O161" s="396"/>
      <c r="P161" s="396"/>
      <c r="Q161" s="396"/>
      <c r="R161" s="396"/>
      <c r="S161" s="396"/>
      <c r="T161" s="396"/>
    </row>
    <row r="162" spans="2:20">
      <c r="B162" s="394" t="s">
        <v>91</v>
      </c>
      <c r="C162" s="391" t="s">
        <v>17</v>
      </c>
      <c r="D162" s="392">
        <v>2</v>
      </c>
      <c r="E162" s="401">
        <v>2013</v>
      </c>
      <c r="F162" s="113">
        <v>3.5795237580604486</v>
      </c>
      <c r="G162" s="110">
        <v>1.7043077246020191E-2</v>
      </c>
      <c r="H162" s="108">
        <f t="shared" si="4"/>
        <v>1.5760466505331139E-2</v>
      </c>
      <c r="I162" s="136">
        <f t="shared" si="5"/>
        <v>1.645090312130918E-6</v>
      </c>
      <c r="J162" s="398"/>
      <c r="K162" s="398"/>
      <c r="L162" s="398"/>
      <c r="M162" s="396"/>
      <c r="N162" s="396"/>
      <c r="O162" s="396"/>
      <c r="P162" s="396"/>
      <c r="Q162" s="396"/>
      <c r="R162" s="396"/>
      <c r="S162" s="396"/>
      <c r="T162" s="396"/>
    </row>
    <row r="163" spans="2:20">
      <c r="B163" s="394" t="s">
        <v>87</v>
      </c>
      <c r="C163" s="391" t="s">
        <v>17</v>
      </c>
      <c r="D163" s="392">
        <v>3</v>
      </c>
      <c r="E163" s="401">
        <v>2013</v>
      </c>
      <c r="F163" s="113">
        <v>3.5799560502899967</v>
      </c>
      <c r="G163" s="110">
        <v>1.7333720708052561E-2</v>
      </c>
      <c r="H163" s="108">
        <f t="shared" si="4"/>
        <v>1.5760966098180056E-2</v>
      </c>
      <c r="I163" s="136">
        <f t="shared" si="5"/>
        <v>2.4735570628752178E-6</v>
      </c>
      <c r="J163" s="398"/>
      <c r="K163" s="398"/>
      <c r="L163" s="398"/>
      <c r="M163" s="396"/>
      <c r="N163" s="396"/>
      <c r="O163" s="396"/>
      <c r="P163" s="396"/>
      <c r="Q163" s="396"/>
      <c r="R163" s="396"/>
      <c r="S163" s="396"/>
      <c r="T163" s="396"/>
    </row>
    <row r="164" spans="2:20">
      <c r="B164" s="394" t="s">
        <v>89</v>
      </c>
      <c r="C164" s="391" t="s">
        <v>17</v>
      </c>
      <c r="D164" s="392">
        <v>8</v>
      </c>
      <c r="E164" s="401">
        <v>2013</v>
      </c>
      <c r="F164" s="113">
        <v>3.5809843818057372</v>
      </c>
      <c r="G164" s="110">
        <v>1.5968707146360207E-2</v>
      </c>
      <c r="H164" s="108">
        <f t="shared" si="4"/>
        <v>1.5762153963254786E-2</v>
      </c>
      <c r="I164" s="136">
        <f t="shared" si="5"/>
        <v>4.2664217450981739E-8</v>
      </c>
      <c r="J164" s="398"/>
      <c r="K164" s="398"/>
      <c r="L164" s="398"/>
      <c r="M164" s="396"/>
      <c r="N164" s="396"/>
      <c r="O164" s="396"/>
      <c r="P164" s="396"/>
      <c r="Q164" s="396"/>
      <c r="R164" s="396"/>
      <c r="S164" s="396"/>
      <c r="T164" s="396"/>
    </row>
    <row r="165" spans="2:20">
      <c r="B165" s="394" t="s">
        <v>98</v>
      </c>
      <c r="C165" s="391" t="s">
        <v>17</v>
      </c>
      <c r="D165" s="392">
        <v>8</v>
      </c>
      <c r="E165" s="401">
        <v>2011</v>
      </c>
      <c r="F165" s="113">
        <v>3.5820611254947479</v>
      </c>
      <c r="G165" s="110">
        <v>1.4034158619654595E-2</v>
      </c>
      <c r="H165" s="108">
        <f t="shared" si="4"/>
        <v>1.5763396905402505E-2</v>
      </c>
      <c r="I165" s="136">
        <f t="shared" si="5"/>
        <v>2.9902650488963729E-6</v>
      </c>
      <c r="J165" s="398"/>
      <c r="K165" s="398"/>
      <c r="L165" s="398"/>
      <c r="M165" s="396"/>
      <c r="N165" s="396"/>
      <c r="O165" s="396"/>
      <c r="P165" s="396"/>
      <c r="Q165" s="396"/>
      <c r="R165" s="396"/>
      <c r="S165" s="396"/>
      <c r="T165" s="396"/>
    </row>
    <row r="166" spans="2:20">
      <c r="B166" s="394" t="s">
        <v>83</v>
      </c>
      <c r="C166" s="391" t="s">
        <v>17</v>
      </c>
      <c r="D166" s="392">
        <v>3</v>
      </c>
      <c r="E166" s="401">
        <v>2016</v>
      </c>
      <c r="F166" s="113">
        <v>3.6348571634424864</v>
      </c>
      <c r="G166" s="110">
        <v>1.584654029271846E-2</v>
      </c>
      <c r="H166" s="108">
        <f t="shared" si="4"/>
        <v>1.5823297368680919E-2</v>
      </c>
      <c r="I166" s="136">
        <f t="shared" si="5"/>
        <v>5.402335178148843E-10</v>
      </c>
      <c r="J166" s="398"/>
      <c r="K166" s="398"/>
      <c r="L166" s="398"/>
      <c r="M166" s="396"/>
      <c r="N166" s="396"/>
      <c r="O166" s="396"/>
      <c r="P166" s="396"/>
      <c r="Q166" s="396"/>
      <c r="R166" s="396"/>
      <c r="S166" s="396"/>
      <c r="T166" s="396"/>
    </row>
    <row r="167" spans="2:20">
      <c r="B167" s="394" t="s">
        <v>84</v>
      </c>
      <c r="C167" s="391" t="s">
        <v>17</v>
      </c>
      <c r="D167" s="392">
        <v>7</v>
      </c>
      <c r="E167" s="401">
        <v>2015</v>
      </c>
      <c r="F167" s="113">
        <v>3.6376514001726044</v>
      </c>
      <c r="G167" s="110">
        <v>1.3513960214605825E-2</v>
      </c>
      <c r="H167" s="108">
        <f t="shared" si="4"/>
        <v>1.5826411447621945E-2</v>
      </c>
      <c r="I167" s="136">
        <f t="shared" si="5"/>
        <v>5.3474307050777751E-6</v>
      </c>
      <c r="J167" s="398"/>
      <c r="K167" s="398"/>
      <c r="L167" s="398"/>
      <c r="M167" s="396"/>
      <c r="N167" s="396"/>
      <c r="O167" s="396"/>
      <c r="P167" s="396"/>
      <c r="Q167" s="396"/>
      <c r="R167" s="396"/>
      <c r="S167" s="396"/>
      <c r="T167" s="396"/>
    </row>
    <row r="168" spans="2:20">
      <c r="B168" s="394" t="s">
        <v>87</v>
      </c>
      <c r="C168" s="391" t="s">
        <v>17</v>
      </c>
      <c r="D168" s="392">
        <v>2</v>
      </c>
      <c r="E168" s="401">
        <v>2013</v>
      </c>
      <c r="F168" s="113">
        <v>3.6534457293130149</v>
      </c>
      <c r="G168" s="110">
        <v>1.7327203758210525E-2</v>
      </c>
      <c r="H168" s="108">
        <f t="shared" si="4"/>
        <v>1.584390964107997E-2</v>
      </c>
      <c r="I168" s="136">
        <f t="shared" si="5"/>
        <v>2.2001614379141123E-6</v>
      </c>
      <c r="J168" s="398"/>
      <c r="K168" s="398"/>
      <c r="L168" s="398"/>
      <c r="M168" s="396"/>
      <c r="N168" s="396"/>
      <c r="O168" s="396"/>
      <c r="P168" s="396"/>
      <c r="Q168" s="396"/>
      <c r="R168" s="396"/>
      <c r="S168" s="396"/>
      <c r="T168" s="396"/>
    </row>
    <row r="169" spans="2:20">
      <c r="B169" s="394" t="s">
        <v>91</v>
      </c>
      <c r="C169" s="391" t="s">
        <v>17</v>
      </c>
      <c r="D169" s="392">
        <v>1</v>
      </c>
      <c r="E169" s="401">
        <v>2013</v>
      </c>
      <c r="F169" s="113">
        <v>3.6615151842645641</v>
      </c>
      <c r="G169" s="110">
        <v>1.7764513634753044E-2</v>
      </c>
      <c r="H169" s="108">
        <f t="shared" si="4"/>
        <v>1.5852781889984922E-2</v>
      </c>
      <c r="I169" s="136">
        <f t="shared" si="5"/>
        <v>3.654718263954168E-6</v>
      </c>
      <c r="J169" s="398"/>
      <c r="K169" s="398"/>
      <c r="L169" s="398"/>
      <c r="M169" s="396"/>
      <c r="N169" s="396"/>
      <c r="O169" s="396"/>
      <c r="P169" s="396"/>
      <c r="Q169" s="396"/>
      <c r="R169" s="396"/>
      <c r="S169" s="396"/>
      <c r="T169" s="396"/>
    </row>
    <row r="170" spans="2:20">
      <c r="B170" s="394" t="s">
        <v>90</v>
      </c>
      <c r="C170" s="391" t="s">
        <v>17</v>
      </c>
      <c r="D170" s="392">
        <v>7</v>
      </c>
      <c r="E170" s="401">
        <v>2012</v>
      </c>
      <c r="F170" s="113">
        <v>3.6633688009458036</v>
      </c>
      <c r="G170" s="110">
        <v>1.9715229383601405E-2</v>
      </c>
      <c r="H170" s="108">
        <f t="shared" si="4"/>
        <v>1.5854813492761376E-2</v>
      </c>
      <c r="I170" s="136">
        <f t="shared" si="5"/>
        <v>1.4902810850250217E-5</v>
      </c>
      <c r="J170" s="398"/>
      <c r="K170" s="398"/>
      <c r="L170" s="398"/>
      <c r="M170" s="396"/>
      <c r="N170" s="396"/>
      <c r="O170" s="396"/>
      <c r="P170" s="396"/>
      <c r="Q170" s="396"/>
      <c r="R170" s="396"/>
      <c r="S170" s="396"/>
      <c r="T170" s="396"/>
    </row>
    <row r="171" spans="2:20">
      <c r="B171" s="394" t="s">
        <v>98</v>
      </c>
      <c r="C171" s="391" t="s">
        <v>17</v>
      </c>
      <c r="D171" s="392">
        <v>7</v>
      </c>
      <c r="E171" s="401">
        <v>2011</v>
      </c>
      <c r="F171" s="113">
        <v>3.6666340732049156</v>
      </c>
      <c r="G171" s="110">
        <v>1.2746808367351516E-2</v>
      </c>
      <c r="H171" s="108">
        <f t="shared" si="4"/>
        <v>1.5858386485952593E-2</v>
      </c>
      <c r="I171" s="136">
        <f t="shared" si="5"/>
        <v>9.6819183881570194E-6</v>
      </c>
      <c r="J171" s="398"/>
      <c r="K171" s="398"/>
      <c r="L171" s="398"/>
      <c r="M171" s="396"/>
      <c r="N171" s="396"/>
      <c r="O171" s="396"/>
      <c r="P171" s="396"/>
      <c r="Q171" s="396"/>
      <c r="R171" s="396"/>
      <c r="S171" s="396"/>
      <c r="T171" s="396"/>
    </row>
    <row r="172" spans="2:20">
      <c r="B172" s="394" t="s">
        <v>89</v>
      </c>
      <c r="C172" s="391" t="s">
        <v>17</v>
      </c>
      <c r="D172" s="392">
        <v>7</v>
      </c>
      <c r="E172" s="401">
        <v>2013</v>
      </c>
      <c r="F172" s="113">
        <v>3.6669344998958424</v>
      </c>
      <c r="G172" s="110">
        <v>1.6236202954798277E-2</v>
      </c>
      <c r="H172" s="108">
        <f t="shared" si="4"/>
        <v>1.5858714852957256E-2</v>
      </c>
      <c r="I172" s="136">
        <f t="shared" si="5"/>
        <v>1.4249726703153665E-7</v>
      </c>
      <c r="J172" s="398"/>
      <c r="K172" s="398"/>
      <c r="L172" s="398"/>
      <c r="M172" s="396"/>
      <c r="N172" s="396"/>
      <c r="O172" s="396"/>
      <c r="P172" s="396"/>
      <c r="Q172" s="396"/>
      <c r="R172" s="396"/>
      <c r="S172" s="396"/>
      <c r="T172" s="396"/>
    </row>
    <row r="173" spans="2:20">
      <c r="B173" s="394" t="s">
        <v>83</v>
      </c>
      <c r="C173" s="391" t="s">
        <v>17</v>
      </c>
      <c r="D173" s="392">
        <v>2</v>
      </c>
      <c r="E173" s="401">
        <v>2016</v>
      </c>
      <c r="F173" s="113">
        <v>3.7090673295147525</v>
      </c>
      <c r="G173" s="110">
        <v>1.5375010152028331E-2</v>
      </c>
      <c r="H173" s="108">
        <f t="shared" si="4"/>
        <v>1.5904153178761791E-2</v>
      </c>
      <c r="I173" s="136">
        <f t="shared" si="5"/>
        <v>2.7999234274064739E-7</v>
      </c>
      <c r="J173" s="398"/>
      <c r="K173" s="398"/>
      <c r="L173" s="398"/>
      <c r="M173" s="396"/>
      <c r="N173" s="396"/>
      <c r="O173" s="396"/>
      <c r="P173" s="396"/>
      <c r="Q173" s="396"/>
      <c r="R173" s="396"/>
      <c r="S173" s="396"/>
      <c r="T173" s="396"/>
    </row>
    <row r="174" spans="2:20">
      <c r="B174" s="394" t="s">
        <v>84</v>
      </c>
      <c r="C174" s="391" t="s">
        <v>17</v>
      </c>
      <c r="D174" s="392">
        <v>6</v>
      </c>
      <c r="E174" s="401">
        <v>2015</v>
      </c>
      <c r="F174" s="113">
        <v>3.721782210488576</v>
      </c>
      <c r="G174" s="110">
        <v>1.3106237614131315E-2</v>
      </c>
      <c r="H174" s="108">
        <f t="shared" si="4"/>
        <v>1.5917630224392191E-2</v>
      </c>
      <c r="I174" s="136">
        <f t="shared" si="5"/>
        <v>7.9039284090294614E-6</v>
      </c>
      <c r="J174" s="398"/>
      <c r="K174" s="398"/>
      <c r="L174" s="398"/>
      <c r="M174" s="396"/>
      <c r="N174" s="396"/>
      <c r="O174" s="396"/>
      <c r="P174" s="396"/>
      <c r="Q174" s="396"/>
      <c r="R174" s="396"/>
      <c r="S174" s="396"/>
      <c r="T174" s="396"/>
    </row>
    <row r="175" spans="2:20">
      <c r="B175" s="394" t="s">
        <v>85</v>
      </c>
      <c r="C175" s="391" t="s">
        <v>17</v>
      </c>
      <c r="D175" s="392">
        <v>3</v>
      </c>
      <c r="E175" s="401">
        <v>2016</v>
      </c>
      <c r="F175" s="113">
        <v>3.730681940992111</v>
      </c>
      <c r="G175" s="110">
        <v>1.3859466903297748E-2</v>
      </c>
      <c r="H175" s="108">
        <f t="shared" si="4"/>
        <v>1.5926999678908059E-2</v>
      </c>
      <c r="I175" s="136">
        <f t="shared" si="5"/>
        <v>4.2746917782228759E-6</v>
      </c>
      <c r="J175" s="398"/>
      <c r="K175" s="398"/>
      <c r="L175" s="398"/>
      <c r="M175" s="396"/>
      <c r="N175" s="396"/>
      <c r="O175" s="396"/>
      <c r="P175" s="396"/>
      <c r="Q175" s="396"/>
      <c r="R175" s="396"/>
      <c r="S175" s="396"/>
      <c r="T175" s="396"/>
    </row>
    <row r="176" spans="2:20">
      <c r="B176" s="394" t="s">
        <v>87</v>
      </c>
      <c r="C176" s="391" t="s">
        <v>17</v>
      </c>
      <c r="D176" s="392">
        <v>1</v>
      </c>
      <c r="E176" s="401">
        <v>2013</v>
      </c>
      <c r="F176" s="113">
        <v>3.7354371555171291</v>
      </c>
      <c r="G176" s="110">
        <v>1.7666012295368402E-2</v>
      </c>
      <c r="H176" s="108">
        <f t="shared" si="4"/>
        <v>1.59319845150446E-2</v>
      </c>
      <c r="I176" s="136">
        <f t="shared" si="5"/>
        <v>3.0068523429346891E-6</v>
      </c>
      <c r="J176" s="398"/>
      <c r="K176" s="398"/>
      <c r="L176" s="398"/>
      <c r="M176" s="396"/>
      <c r="N176" s="396"/>
      <c r="O176" s="396"/>
      <c r="P176" s="396"/>
      <c r="Q176" s="396"/>
      <c r="R176" s="396"/>
      <c r="S176" s="396"/>
      <c r="T176" s="396"/>
    </row>
    <row r="177" spans="2:20">
      <c r="B177" s="394" t="s">
        <v>90</v>
      </c>
      <c r="C177" s="391" t="s">
        <v>17</v>
      </c>
      <c r="D177" s="392">
        <v>6</v>
      </c>
      <c r="E177" s="401">
        <v>2012</v>
      </c>
      <c r="F177" s="113">
        <v>3.746031746031746</v>
      </c>
      <c r="G177" s="110">
        <v>2.025170634595232E-2</v>
      </c>
      <c r="H177" s="108">
        <f t="shared" si="4"/>
        <v>1.5943037584270122E-2</v>
      </c>
      <c r="I177" s="136">
        <f t="shared" si="5"/>
        <v>1.8564626497896005E-5</v>
      </c>
      <c r="J177" s="398"/>
      <c r="K177" s="398"/>
      <c r="L177" s="398"/>
      <c r="M177" s="396"/>
      <c r="N177" s="396"/>
      <c r="O177" s="396"/>
      <c r="P177" s="396"/>
      <c r="Q177" s="396"/>
      <c r="R177" s="396"/>
      <c r="S177" s="396"/>
      <c r="T177" s="396"/>
    </row>
    <row r="178" spans="2:20">
      <c r="B178" s="394" t="s">
        <v>89</v>
      </c>
      <c r="C178" s="391" t="s">
        <v>17</v>
      </c>
      <c r="D178" s="392">
        <v>6</v>
      </c>
      <c r="E178" s="401">
        <v>2013</v>
      </c>
      <c r="F178" s="113">
        <v>3.747685435354299</v>
      </c>
      <c r="G178" s="110">
        <v>1.5741274811834051E-2</v>
      </c>
      <c r="H178" s="108">
        <f t="shared" si="4"/>
        <v>1.5944756253087992E-2</v>
      </c>
      <c r="I178" s="136">
        <f t="shared" si="5"/>
        <v>4.1404696934781254E-8</v>
      </c>
      <c r="J178" s="398"/>
      <c r="K178" s="398"/>
      <c r="L178" s="398"/>
      <c r="M178" s="396"/>
      <c r="N178" s="396"/>
      <c r="O178" s="396"/>
      <c r="P178" s="396"/>
      <c r="Q178" s="396"/>
      <c r="R178" s="396"/>
      <c r="S178" s="396"/>
      <c r="T178" s="396"/>
    </row>
    <row r="179" spans="2:20">
      <c r="B179" s="394" t="s">
        <v>98</v>
      </c>
      <c r="C179" s="391" t="s">
        <v>17</v>
      </c>
      <c r="D179" s="392">
        <v>6</v>
      </c>
      <c r="E179" s="401">
        <v>2011</v>
      </c>
      <c r="F179" s="113">
        <v>3.748988861925207</v>
      </c>
      <c r="G179" s="110">
        <v>1.286160950660026E-2</v>
      </c>
      <c r="H179" s="108">
        <f t="shared" si="4"/>
        <v>1.5946109648100094E-2</v>
      </c>
      <c r="I179" s="136">
        <f t="shared" si="5"/>
        <v>9.5141411229125018E-6</v>
      </c>
      <c r="J179" s="398"/>
      <c r="K179" s="398"/>
      <c r="L179" s="398"/>
      <c r="M179" s="396"/>
      <c r="N179" s="396"/>
      <c r="O179" s="396"/>
      <c r="P179" s="396"/>
      <c r="Q179" s="396"/>
      <c r="R179" s="396"/>
      <c r="S179" s="396"/>
      <c r="T179" s="396"/>
    </row>
    <row r="180" spans="2:20">
      <c r="B180" s="394" t="s">
        <v>91</v>
      </c>
      <c r="C180" s="391" t="s">
        <v>17</v>
      </c>
      <c r="D180" s="392">
        <v>12</v>
      </c>
      <c r="E180" s="401">
        <v>2012</v>
      </c>
      <c r="F180" s="113">
        <v>3.7501350913217335</v>
      </c>
      <c r="G180" s="110">
        <v>1.6715444757271249E-2</v>
      </c>
      <c r="H180" s="108">
        <f t="shared" si="4"/>
        <v>1.594729891185374E-2</v>
      </c>
      <c r="I180" s="136">
        <f t="shared" si="5"/>
        <v>5.9004803983217837E-7</v>
      </c>
      <c r="J180" s="398"/>
      <c r="K180" s="398"/>
      <c r="L180" s="398"/>
      <c r="M180" s="396"/>
      <c r="N180" s="396"/>
      <c r="O180" s="396"/>
      <c r="P180" s="396"/>
      <c r="Q180" s="396"/>
      <c r="R180" s="396"/>
      <c r="S180" s="396"/>
      <c r="T180" s="396"/>
    </row>
    <row r="181" spans="2:20">
      <c r="B181" s="394" t="s">
        <v>83</v>
      </c>
      <c r="C181" s="391" t="s">
        <v>17</v>
      </c>
      <c r="D181" s="392">
        <v>1</v>
      </c>
      <c r="E181" s="401">
        <v>2016</v>
      </c>
      <c r="F181" s="113">
        <v>3.7899460034983647</v>
      </c>
      <c r="G181" s="110">
        <v>1.4959481714861467E-2</v>
      </c>
      <c r="H181" s="108">
        <f t="shared" si="4"/>
        <v>1.598808357299945E-2</v>
      </c>
      <c r="I181" s="136">
        <f t="shared" si="5"/>
        <v>1.0580217825649114E-6</v>
      </c>
      <c r="J181" s="398"/>
      <c r="K181" s="398"/>
      <c r="L181" s="398"/>
      <c r="M181" s="396"/>
      <c r="N181" s="396"/>
      <c r="O181" s="396"/>
      <c r="P181" s="396"/>
      <c r="Q181" s="396"/>
      <c r="R181" s="396"/>
      <c r="S181" s="396"/>
      <c r="T181" s="396"/>
    </row>
    <row r="182" spans="2:20">
      <c r="B182" s="394" t="s">
        <v>85</v>
      </c>
      <c r="C182" s="391" t="s">
        <v>17</v>
      </c>
      <c r="D182" s="392">
        <v>2</v>
      </c>
      <c r="E182" s="401">
        <v>2016</v>
      </c>
      <c r="F182" s="113">
        <v>3.8048921070643749</v>
      </c>
      <c r="G182" s="110">
        <v>1.3252044259273479E-2</v>
      </c>
      <c r="H182" s="108">
        <f t="shared" si="4"/>
        <v>1.6003137982571365E-2</v>
      </c>
      <c r="I182" s="136">
        <f t="shared" si="5"/>
        <v>7.5685166743690274E-6</v>
      </c>
      <c r="J182" s="398"/>
      <c r="K182" s="398"/>
      <c r="L182" s="398"/>
      <c r="M182" s="396"/>
      <c r="N182" s="396"/>
      <c r="O182" s="396"/>
      <c r="P182" s="396"/>
      <c r="Q182" s="396"/>
      <c r="R182" s="396"/>
      <c r="S182" s="396"/>
      <c r="T182" s="396"/>
    </row>
    <row r="183" spans="2:20">
      <c r="B183" s="394" t="s">
        <v>84</v>
      </c>
      <c r="C183" s="391" t="s">
        <v>17</v>
      </c>
      <c r="D183" s="392">
        <v>5</v>
      </c>
      <c r="E183" s="401">
        <v>2015</v>
      </c>
      <c r="F183" s="113">
        <v>3.8062644633486515</v>
      </c>
      <c r="G183" s="110">
        <v>1.3909318338610723E-2</v>
      </c>
      <c r="H183" s="108">
        <f t="shared" si="4"/>
        <v>1.6004513357883082E-2</v>
      </c>
      <c r="I183" s="136">
        <f t="shared" si="5"/>
        <v>4.3898421687837015E-6</v>
      </c>
      <c r="J183" s="398"/>
      <c r="K183" s="398"/>
      <c r="L183" s="398"/>
      <c r="M183" s="396"/>
      <c r="N183" s="396"/>
      <c r="O183" s="396"/>
      <c r="P183" s="396"/>
      <c r="Q183" s="396"/>
      <c r="R183" s="396"/>
      <c r="S183" s="396"/>
      <c r="T183" s="396"/>
    </row>
    <row r="184" spans="2:20">
      <c r="B184" s="394" t="s">
        <v>87</v>
      </c>
      <c r="C184" s="391" t="s">
        <v>17</v>
      </c>
      <c r="D184" s="392">
        <v>12</v>
      </c>
      <c r="E184" s="401">
        <v>2012</v>
      </c>
      <c r="F184" s="113">
        <v>3.8240570625743007</v>
      </c>
      <c r="G184" s="110">
        <v>1.652146864752627E-2</v>
      </c>
      <c r="H184" s="108">
        <f t="shared" si="4"/>
        <v>1.6022240686828653E-2</v>
      </c>
      <c r="I184" s="136">
        <f t="shared" si="5"/>
        <v>2.4922855674230105E-7</v>
      </c>
      <c r="J184" s="398"/>
      <c r="K184" s="398"/>
      <c r="L184" s="398"/>
      <c r="M184" s="396"/>
      <c r="N184" s="396"/>
      <c r="O184" s="396"/>
      <c r="P184" s="396"/>
      <c r="Q184" s="396"/>
      <c r="R184" s="396"/>
      <c r="S184" s="396"/>
      <c r="T184" s="396"/>
    </row>
    <row r="185" spans="2:20">
      <c r="B185" s="394" t="s">
        <v>91</v>
      </c>
      <c r="C185" s="391" t="s">
        <v>17</v>
      </c>
      <c r="D185" s="392">
        <v>11</v>
      </c>
      <c r="E185" s="401">
        <v>2012</v>
      </c>
      <c r="F185" s="113">
        <v>3.8301288034347576</v>
      </c>
      <c r="G185" s="110">
        <v>1.7760253757325154E-2</v>
      </c>
      <c r="H185" s="108">
        <f t="shared" si="4"/>
        <v>1.6028246113028249E-2</v>
      </c>
      <c r="I185" s="136">
        <f t="shared" si="5"/>
        <v>2.9998504799029133E-6</v>
      </c>
      <c r="J185" s="398"/>
      <c r="K185" s="398"/>
      <c r="L185" s="398"/>
      <c r="M185" s="396"/>
      <c r="N185" s="396"/>
      <c r="O185" s="396"/>
      <c r="P185" s="396"/>
      <c r="Q185" s="396"/>
      <c r="R185" s="396"/>
      <c r="S185" s="396"/>
      <c r="T185" s="396"/>
    </row>
    <row r="186" spans="2:20">
      <c r="B186" s="394" t="s">
        <v>90</v>
      </c>
      <c r="C186" s="391" t="s">
        <v>17</v>
      </c>
      <c r="D186" s="392">
        <v>5</v>
      </c>
      <c r="E186" s="401">
        <v>2012</v>
      </c>
      <c r="F186" s="113">
        <v>3.8302532511978105</v>
      </c>
      <c r="G186" s="110">
        <v>1.9077364003929797E-2</v>
      </c>
      <c r="H186" s="108">
        <f t="shared" si="4"/>
        <v>1.6028368969273545E-2</v>
      </c>
      <c r="I186" s="136">
        <f t="shared" si="5"/>
        <v>9.2963707213584817E-6</v>
      </c>
      <c r="J186" s="398"/>
      <c r="K186" s="398"/>
      <c r="L186" s="398"/>
      <c r="M186" s="396"/>
      <c r="N186" s="396"/>
      <c r="O186" s="396"/>
      <c r="P186" s="396"/>
      <c r="Q186" s="396"/>
      <c r="R186" s="396"/>
      <c r="S186" s="396"/>
      <c r="T186" s="396"/>
    </row>
    <row r="187" spans="2:20">
      <c r="B187" s="394" t="s">
        <v>89</v>
      </c>
      <c r="C187" s="391" t="s">
        <v>17</v>
      </c>
      <c r="D187" s="392">
        <v>5</v>
      </c>
      <c r="E187" s="401">
        <v>2013</v>
      </c>
      <c r="F187" s="113">
        <v>3.8320388060589816</v>
      </c>
      <c r="G187" s="110">
        <v>1.5998308075040067E-2</v>
      </c>
      <c r="H187" s="108">
        <f t="shared" si="4"/>
        <v>1.6030130656031066E-2</v>
      </c>
      <c r="I187" s="136">
        <f t="shared" si="5"/>
        <v>1.0126766609287012E-9</v>
      </c>
      <c r="J187" s="398"/>
      <c r="K187" s="398"/>
      <c r="L187" s="398"/>
      <c r="M187" s="396"/>
      <c r="N187" s="396"/>
      <c r="O187" s="396"/>
      <c r="P187" s="396"/>
      <c r="Q187" s="396"/>
      <c r="R187" s="396"/>
      <c r="S187" s="396"/>
      <c r="T187" s="396"/>
    </row>
    <row r="188" spans="2:20">
      <c r="B188" s="394" t="s">
        <v>98</v>
      </c>
      <c r="C188" s="391" t="s">
        <v>17</v>
      </c>
      <c r="D188" s="392">
        <v>5</v>
      </c>
      <c r="E188" s="401">
        <v>2011</v>
      </c>
      <c r="F188" s="113">
        <v>3.8331155497479936</v>
      </c>
      <c r="G188" s="110">
        <v>1.3859960688838789E-2</v>
      </c>
      <c r="H188" s="108">
        <f t="shared" si="4"/>
        <v>1.6031192079392145E-2</v>
      </c>
      <c r="I188" s="136">
        <f t="shared" si="5"/>
        <v>4.7142457513242605E-6</v>
      </c>
      <c r="J188" s="398"/>
      <c r="K188" s="398"/>
      <c r="L188" s="398"/>
      <c r="M188" s="396"/>
      <c r="N188" s="396"/>
      <c r="O188" s="396"/>
      <c r="P188" s="396"/>
      <c r="Q188" s="396"/>
      <c r="R188" s="396"/>
      <c r="S188" s="396"/>
      <c r="T188" s="396"/>
    </row>
    <row r="189" spans="2:20">
      <c r="B189" s="394" t="s">
        <v>83</v>
      </c>
      <c r="C189" s="391" t="s">
        <v>17</v>
      </c>
      <c r="D189" s="392">
        <v>12</v>
      </c>
      <c r="E189" s="401">
        <v>2015</v>
      </c>
      <c r="F189" s="113">
        <v>3.8795345653661881</v>
      </c>
      <c r="G189" s="110">
        <v>1.3762316950614716E-2</v>
      </c>
      <c r="H189" s="108">
        <f t="shared" si="4"/>
        <v>1.6076296848368012E-2</v>
      </c>
      <c r="I189" s="136">
        <f t="shared" si="5"/>
        <v>5.3545029672063546E-6</v>
      </c>
      <c r="J189" s="398"/>
      <c r="K189" s="398"/>
      <c r="L189" s="398"/>
      <c r="M189" s="396"/>
      <c r="N189" s="396"/>
      <c r="O189" s="396"/>
      <c r="P189" s="396"/>
      <c r="Q189" s="396"/>
      <c r="R189" s="396"/>
      <c r="S189" s="396"/>
      <c r="T189" s="396"/>
    </row>
    <row r="190" spans="2:20">
      <c r="B190" s="394" t="s">
        <v>85</v>
      </c>
      <c r="C190" s="391" t="s">
        <v>17</v>
      </c>
      <c r="D190" s="392">
        <v>1</v>
      </c>
      <c r="E190" s="401">
        <v>2016</v>
      </c>
      <c r="F190" s="113">
        <v>3.8857707810479889</v>
      </c>
      <c r="G190" s="110">
        <v>1.3535958003729373E-2</v>
      </c>
      <c r="H190" s="108">
        <f t="shared" si="4"/>
        <v>1.6082260654853221E-2</v>
      </c>
      <c r="I190" s="136">
        <f t="shared" si="5"/>
        <v>6.483657191120336E-6</v>
      </c>
      <c r="J190" s="398"/>
      <c r="K190" s="398"/>
      <c r="L190" s="398"/>
      <c r="M190" s="396"/>
      <c r="N190" s="396"/>
      <c r="O190" s="396"/>
      <c r="P190" s="396"/>
      <c r="Q190" s="396"/>
      <c r="R190" s="396"/>
      <c r="S190" s="396"/>
      <c r="T190" s="396"/>
    </row>
    <row r="191" spans="2:20">
      <c r="B191" s="394" t="s">
        <v>84</v>
      </c>
      <c r="C191" s="391" t="s">
        <v>17</v>
      </c>
      <c r="D191" s="392">
        <v>4</v>
      </c>
      <c r="E191" s="401">
        <v>2015</v>
      </c>
      <c r="F191" s="113">
        <v>3.8870276306783382</v>
      </c>
      <c r="G191" s="110">
        <v>1.4517856703195395E-2</v>
      </c>
      <c r="H191" s="108">
        <f t="shared" si="4"/>
        <v>1.6083459897176734E-2</v>
      </c>
      <c r="I191" s="136">
        <f t="shared" si="5"/>
        <v>2.4511133610045683E-6</v>
      </c>
      <c r="J191" s="398"/>
      <c r="K191" s="398"/>
      <c r="L191" s="398"/>
      <c r="M191" s="396"/>
      <c r="N191" s="396"/>
      <c r="O191" s="396"/>
      <c r="P191" s="396"/>
      <c r="Q191" s="396"/>
      <c r="R191" s="396"/>
      <c r="S191" s="396"/>
      <c r="T191" s="396"/>
    </row>
    <row r="192" spans="2:20">
      <c r="B192" s="394" t="s">
        <v>87</v>
      </c>
      <c r="C192" s="391" t="s">
        <v>17</v>
      </c>
      <c r="D192" s="392">
        <v>11</v>
      </c>
      <c r="E192" s="401">
        <v>2012</v>
      </c>
      <c r="F192" s="113">
        <v>3.9040507746873256</v>
      </c>
      <c r="G192" s="110">
        <v>1.8292707942499965E-2</v>
      </c>
      <c r="H192" s="108">
        <f t="shared" si="4"/>
        <v>1.6099614058734724E-2</v>
      </c>
      <c r="I192" s="136">
        <f t="shared" si="5"/>
        <v>4.8096607830085114E-6</v>
      </c>
      <c r="J192" s="398"/>
      <c r="K192" s="398"/>
      <c r="L192" s="398"/>
      <c r="M192" s="396"/>
      <c r="N192" s="396"/>
      <c r="O192" s="396"/>
      <c r="P192" s="396"/>
      <c r="Q192" s="396"/>
      <c r="R192" s="396"/>
      <c r="S192" s="396"/>
      <c r="T192" s="396"/>
    </row>
    <row r="193" spans="2:20">
      <c r="B193" s="394" t="s">
        <v>86</v>
      </c>
      <c r="C193" s="391" t="s">
        <v>17</v>
      </c>
      <c r="D193" s="392">
        <v>3</v>
      </c>
      <c r="E193" s="401">
        <v>2016</v>
      </c>
      <c r="F193" s="113">
        <v>3.9141179437299614</v>
      </c>
      <c r="G193" s="110">
        <v>1.575255146802336E-2</v>
      </c>
      <c r="H193" s="108">
        <f t="shared" si="4"/>
        <v>1.6109090207779383E-2</v>
      </c>
      <c r="I193" s="136">
        <f t="shared" si="5"/>
        <v>1.2711987294681367E-7</v>
      </c>
      <c r="J193" s="398"/>
      <c r="K193" s="398"/>
      <c r="L193" s="398"/>
      <c r="M193" s="396"/>
      <c r="N193" s="396"/>
      <c r="O193" s="396"/>
      <c r="P193" s="396"/>
      <c r="Q193" s="396"/>
      <c r="R193" s="396"/>
      <c r="S193" s="396"/>
      <c r="T193" s="396"/>
    </row>
    <row r="194" spans="2:20">
      <c r="B194" s="394" t="s">
        <v>89</v>
      </c>
      <c r="C194" s="391" t="s">
        <v>17</v>
      </c>
      <c r="D194" s="392">
        <v>4</v>
      </c>
      <c r="E194" s="401">
        <v>2013</v>
      </c>
      <c r="F194" s="113">
        <v>3.9155589178284518</v>
      </c>
      <c r="G194" s="110">
        <v>1.8694876283553392E-2</v>
      </c>
      <c r="H194" s="108">
        <f t="shared" si="4"/>
        <v>1.6110441936031207E-2</v>
      </c>
      <c r="I194" s="136">
        <f t="shared" si="5"/>
        <v>6.6793008966524208E-6</v>
      </c>
      <c r="J194" s="398"/>
      <c r="K194" s="398"/>
      <c r="L194" s="398"/>
      <c r="M194" s="396"/>
      <c r="N194" s="396"/>
      <c r="O194" s="396"/>
      <c r="P194" s="396"/>
      <c r="Q194" s="396"/>
      <c r="R194" s="396"/>
      <c r="S194" s="396"/>
      <c r="T194" s="396"/>
    </row>
    <row r="195" spans="2:20">
      <c r="B195" s="394" t="s">
        <v>98</v>
      </c>
      <c r="C195" s="391" t="s">
        <v>17</v>
      </c>
      <c r="D195" s="392">
        <v>4</v>
      </c>
      <c r="E195" s="401">
        <v>2011</v>
      </c>
      <c r="F195" s="113">
        <v>3.9157784948339374</v>
      </c>
      <c r="G195" s="110">
        <v>1.2484738738372431E-2</v>
      </c>
      <c r="H195" s="108">
        <f t="shared" si="4"/>
        <v>1.6110647811798957E-2</v>
      </c>
      <c r="I195" s="136">
        <f t="shared" si="5"/>
        <v>1.3147216608756803E-5</v>
      </c>
      <c r="J195" s="398"/>
      <c r="K195" s="398"/>
      <c r="L195" s="398"/>
      <c r="M195" s="396"/>
      <c r="N195" s="396"/>
      <c r="O195" s="396"/>
      <c r="P195" s="396"/>
      <c r="Q195" s="396"/>
      <c r="R195" s="396"/>
      <c r="S195" s="396"/>
      <c r="T195" s="396"/>
    </row>
    <row r="196" spans="2:20">
      <c r="B196" s="394" t="s">
        <v>91</v>
      </c>
      <c r="C196" s="391" t="s">
        <v>17</v>
      </c>
      <c r="D196" s="392">
        <v>10</v>
      </c>
      <c r="E196" s="401">
        <v>2012</v>
      </c>
      <c r="F196" s="113">
        <v>3.9160789215248646</v>
      </c>
      <c r="G196" s="110">
        <v>1.8697863130829422E-2</v>
      </c>
      <c r="H196" s="108">
        <f t="shared" si="4"/>
        <v>1.611092944841588E-2</v>
      </c>
      <c r="I196" s="136">
        <f t="shared" si="5"/>
        <v>6.6922258772056882E-6</v>
      </c>
      <c r="J196" s="398"/>
      <c r="K196" s="398"/>
      <c r="L196" s="398"/>
      <c r="M196" s="396"/>
      <c r="N196" s="396"/>
      <c r="O196" s="396"/>
      <c r="P196" s="396"/>
      <c r="Q196" s="396"/>
      <c r="R196" s="396"/>
      <c r="S196" s="396"/>
      <c r="T196" s="396"/>
    </row>
    <row r="197" spans="2:20">
      <c r="B197" s="394" t="s">
        <v>90</v>
      </c>
      <c r="C197" s="391" t="s">
        <v>17</v>
      </c>
      <c r="D197" s="392">
        <v>4</v>
      </c>
      <c r="E197" s="401">
        <v>2012</v>
      </c>
      <c r="F197" s="113">
        <v>3.916495550992471</v>
      </c>
      <c r="G197" s="110">
        <v>1.8235018837826824E-2</v>
      </c>
      <c r="H197" s="108">
        <f t="shared" si="4"/>
        <v>1.611131993752014E-2</v>
      </c>
      <c r="I197" s="136">
        <f t="shared" si="5"/>
        <v>4.5100970191638176E-6</v>
      </c>
      <c r="J197" s="398"/>
      <c r="K197" s="398"/>
      <c r="L197" s="398"/>
      <c r="M197" s="396"/>
      <c r="N197" s="396"/>
      <c r="O197" s="396"/>
      <c r="P197" s="396"/>
      <c r="Q197" s="396"/>
      <c r="R197" s="396"/>
      <c r="S197" s="396"/>
      <c r="T197" s="396"/>
    </row>
    <row r="198" spans="2:20">
      <c r="B198" s="394" t="s">
        <v>83</v>
      </c>
      <c r="C198" s="391" t="s">
        <v>17</v>
      </c>
      <c r="D198" s="392">
        <v>11</v>
      </c>
      <c r="E198" s="401">
        <v>2015</v>
      </c>
      <c r="F198" s="113">
        <v>3.9610182197451187</v>
      </c>
      <c r="G198" s="110">
        <v>1.267980817474206E-2</v>
      </c>
      <c r="H198" s="108">
        <f t="shared" si="4"/>
        <v>1.6152498033478201E-2</v>
      </c>
      <c r="I198" s="136">
        <f t="shared" si="5"/>
        <v>1.2059574854968836E-5</v>
      </c>
      <c r="J198" s="398"/>
      <c r="K198" s="398"/>
      <c r="L198" s="398"/>
      <c r="M198" s="396"/>
      <c r="N198" s="396"/>
      <c r="O198" s="396"/>
      <c r="P198" s="396"/>
      <c r="Q198" s="396"/>
      <c r="R198" s="396"/>
      <c r="S198" s="396"/>
      <c r="T198" s="396"/>
    </row>
    <row r="199" spans="2:20">
      <c r="B199" s="394" t="s">
        <v>84</v>
      </c>
      <c r="C199" s="391" t="s">
        <v>17</v>
      </c>
      <c r="D199" s="392">
        <v>3</v>
      </c>
      <c r="E199" s="401">
        <v>2015</v>
      </c>
      <c r="F199" s="113">
        <v>3.9727459398917304</v>
      </c>
      <c r="G199" s="110">
        <v>1.4658975229985039E-2</v>
      </c>
      <c r="H199" s="108">
        <f t="shared" ref="H199:H262" si="6">(Beta1)+
(Beta2*((1-EXP(-F199/Lambda1))/(F199/Lambda1)))+
(Beta3*((((1-EXP(-F199/Lambda1))/(F199/Lambda1)))-
(EXP(-F199/Lambda1))))+
(Beta4*((((1-EXP(-F199/Lambda2))/(F199/Lambda2)))-
(EXP(-F199/Lambda2))))</f>
        <v>1.616316613547562E-2</v>
      </c>
      <c r="I199" s="136">
        <f t="shared" ref="I199:I262" si="7">IF(G199&gt;0,POWER(G199-H199,2),"")</f>
        <v>2.2625902801605734E-6</v>
      </c>
      <c r="J199" s="398"/>
      <c r="K199" s="398"/>
      <c r="L199" s="398"/>
      <c r="M199" s="396"/>
      <c r="N199" s="396"/>
      <c r="O199" s="396"/>
      <c r="P199" s="396"/>
      <c r="Q199" s="396"/>
      <c r="R199" s="396"/>
      <c r="S199" s="396"/>
      <c r="T199" s="396"/>
    </row>
    <row r="200" spans="2:20">
      <c r="B200" s="394" t="s">
        <v>85</v>
      </c>
      <c r="C200" s="391" t="s">
        <v>17</v>
      </c>
      <c r="D200" s="392">
        <v>12</v>
      </c>
      <c r="E200" s="401">
        <v>2015</v>
      </c>
      <c r="F200" s="113">
        <v>3.9753593429158109</v>
      </c>
      <c r="G200" s="110">
        <v>1.2643111223254743E-2</v>
      </c>
      <c r="H200" s="108">
        <f t="shared" si="6"/>
        <v>1.6165533444009009E-2</v>
      </c>
      <c r="I200" s="136">
        <f t="shared" si="7"/>
        <v>1.2407458301263417E-5</v>
      </c>
      <c r="J200" s="398"/>
      <c r="K200" s="398"/>
      <c r="L200" s="398"/>
      <c r="M200" s="396"/>
      <c r="N200" s="396"/>
      <c r="O200" s="396"/>
      <c r="P200" s="396"/>
      <c r="Q200" s="396"/>
      <c r="R200" s="396"/>
      <c r="S200" s="396"/>
      <c r="T200" s="396"/>
    </row>
    <row r="201" spans="2:20">
      <c r="B201" s="394" t="s">
        <v>86</v>
      </c>
      <c r="C201" s="391" t="s">
        <v>17</v>
      </c>
      <c r="D201" s="392">
        <v>2</v>
      </c>
      <c r="E201" s="401">
        <v>2016</v>
      </c>
      <c r="F201" s="113">
        <v>3.9883281098022252</v>
      </c>
      <c r="G201" s="110">
        <v>1.6129342111451006E-2</v>
      </c>
      <c r="H201" s="108">
        <f t="shared" si="6"/>
        <v>1.6177227682320855E-2</v>
      </c>
      <c r="I201" s="136">
        <f t="shared" si="7"/>
        <v>2.2930278975313217E-9</v>
      </c>
      <c r="J201" s="398"/>
      <c r="K201" s="398"/>
      <c r="L201" s="398"/>
      <c r="M201" s="396"/>
      <c r="N201" s="396"/>
      <c r="O201" s="396"/>
      <c r="P201" s="396"/>
      <c r="Q201" s="396"/>
      <c r="R201" s="396"/>
      <c r="S201" s="396"/>
      <c r="T201" s="396"/>
    </row>
    <row r="202" spans="2:20">
      <c r="B202" s="394" t="s">
        <v>87</v>
      </c>
      <c r="C202" s="391" t="s">
        <v>17</v>
      </c>
      <c r="D202" s="392">
        <v>10</v>
      </c>
      <c r="E202" s="401">
        <v>2012</v>
      </c>
      <c r="F202" s="113">
        <v>3.9900008927774304</v>
      </c>
      <c r="G202" s="110">
        <v>1.9252995052130472E-2</v>
      </c>
      <c r="H202" s="108">
        <f t="shared" si="6"/>
        <v>1.6178729642424436E-2</v>
      </c>
      <c r="I202" s="136">
        <f t="shared" si="7"/>
        <v>9.4511078093150216E-6</v>
      </c>
      <c r="J202" s="398"/>
      <c r="K202" s="398"/>
      <c r="L202" s="398"/>
      <c r="M202" s="396"/>
      <c r="N202" s="396"/>
      <c r="O202" s="396"/>
      <c r="P202" s="396"/>
      <c r="Q202" s="396"/>
      <c r="R202" s="396"/>
      <c r="S202" s="396"/>
      <c r="T202" s="396"/>
    </row>
    <row r="203" spans="2:20">
      <c r="B203" s="394" t="s">
        <v>90</v>
      </c>
      <c r="C203" s="391" t="s">
        <v>17</v>
      </c>
      <c r="D203" s="392">
        <v>3</v>
      </c>
      <c r="E203" s="401">
        <v>2012</v>
      </c>
      <c r="F203" s="113">
        <v>3.9971377014498173</v>
      </c>
      <c r="G203" s="110">
        <v>1.8795630386649154E-2</v>
      </c>
      <c r="H203" s="108">
        <f t="shared" si="6"/>
        <v>1.6185121256294052E-2</v>
      </c>
      <c r="I203" s="136">
        <f t="shared" si="7"/>
        <v>6.8147579196673517E-6</v>
      </c>
      <c r="J203" s="398"/>
      <c r="K203" s="398"/>
      <c r="L203" s="398"/>
      <c r="M203" s="396"/>
      <c r="N203" s="396"/>
      <c r="O203" s="396"/>
      <c r="P203" s="396"/>
      <c r="Q203" s="396"/>
      <c r="R203" s="396"/>
      <c r="S203" s="396"/>
      <c r="T203" s="396"/>
    </row>
    <row r="204" spans="2:20">
      <c r="B204" s="394" t="s">
        <v>91</v>
      </c>
      <c r="C204" s="391" t="s">
        <v>17</v>
      </c>
      <c r="D204" s="392">
        <v>9</v>
      </c>
      <c r="E204" s="401">
        <v>2012</v>
      </c>
      <c r="F204" s="113">
        <v>3.998631074606434</v>
      </c>
      <c r="G204" s="110">
        <v>1.9084581425719199E-2</v>
      </c>
      <c r="H204" s="108">
        <f t="shared" si="6"/>
        <v>1.6186455348304676E-2</v>
      </c>
      <c r="I204" s="136">
        <f t="shared" si="7"/>
        <v>8.3991347605900928E-6</v>
      </c>
      <c r="J204" s="398"/>
      <c r="K204" s="398"/>
      <c r="L204" s="398"/>
      <c r="M204" s="396"/>
      <c r="N204" s="396"/>
      <c r="O204" s="396"/>
      <c r="P204" s="396"/>
      <c r="Q204" s="396"/>
      <c r="R204" s="396"/>
      <c r="S204" s="396"/>
      <c r="T204" s="396"/>
    </row>
    <row r="205" spans="2:20">
      <c r="B205" s="394" t="s">
        <v>98</v>
      </c>
      <c r="C205" s="391" t="s">
        <v>17</v>
      </c>
      <c r="D205" s="392">
        <v>3</v>
      </c>
      <c r="E205" s="401">
        <v>2011</v>
      </c>
      <c r="F205" s="113">
        <v>3.9999999999999996</v>
      </c>
      <c r="G205" s="110">
        <v>1.3798640412254308E-2</v>
      </c>
      <c r="H205" s="108">
        <f t="shared" si="6"/>
        <v>1.6187677251088876E-2</v>
      </c>
      <c r="I205" s="136">
        <f t="shared" si="7"/>
        <v>5.7074970173086678E-6</v>
      </c>
      <c r="J205" s="398"/>
      <c r="K205" s="398"/>
      <c r="L205" s="398"/>
      <c r="M205" s="396"/>
      <c r="N205" s="396"/>
      <c r="O205" s="396"/>
      <c r="P205" s="396"/>
      <c r="Q205" s="396"/>
      <c r="R205" s="396"/>
      <c r="S205" s="396"/>
      <c r="T205" s="396"/>
    </row>
    <row r="206" spans="2:20">
      <c r="B206" s="394" t="s">
        <v>89</v>
      </c>
      <c r="C206" s="391" t="s">
        <v>17</v>
      </c>
      <c r="D206" s="392">
        <v>3</v>
      </c>
      <c r="E206" s="401">
        <v>2013</v>
      </c>
      <c r="F206" s="113">
        <v>4.0043229222954713</v>
      </c>
      <c r="G206" s="110">
        <v>1.7650598488700337E-2</v>
      </c>
      <c r="H206" s="108">
        <f t="shared" si="6"/>
        <v>1.6191529530313126E-2</v>
      </c>
      <c r="I206" s="136">
        <f t="shared" si="7"/>
        <v>2.1288822253291399E-6</v>
      </c>
      <c r="J206" s="398"/>
      <c r="K206" s="398"/>
      <c r="L206" s="398"/>
      <c r="M206" s="396"/>
      <c r="N206" s="396"/>
      <c r="O206" s="396"/>
      <c r="P206" s="396"/>
      <c r="Q206" s="396"/>
      <c r="R206" s="396"/>
      <c r="S206" s="396"/>
      <c r="T206" s="396"/>
    </row>
    <row r="207" spans="2:20">
      <c r="B207" s="394" t="s">
        <v>83</v>
      </c>
      <c r="C207" s="391" t="s">
        <v>17</v>
      </c>
      <c r="D207" s="392">
        <v>10</v>
      </c>
      <c r="E207" s="401">
        <v>2015</v>
      </c>
      <c r="F207" s="113">
        <v>4.0449789772171698</v>
      </c>
      <c r="G207" s="110">
        <v>1.3632319713614074E-2</v>
      </c>
      <c r="H207" s="108">
        <f t="shared" si="6"/>
        <v>1.6227293181571682E-2</v>
      </c>
      <c r="I207" s="136">
        <f t="shared" si="7"/>
        <v>6.7338872994039303E-6</v>
      </c>
      <c r="J207" s="398"/>
      <c r="K207" s="398"/>
      <c r="L207" s="398"/>
      <c r="M207" s="396"/>
      <c r="N207" s="396"/>
      <c r="O207" s="396"/>
      <c r="P207" s="396"/>
      <c r="Q207" s="396"/>
      <c r="R207" s="396"/>
      <c r="S207" s="396"/>
      <c r="T207" s="396"/>
    </row>
    <row r="208" spans="2:20">
      <c r="B208" s="394" t="s">
        <v>84</v>
      </c>
      <c r="C208" s="391" t="s">
        <v>17</v>
      </c>
      <c r="D208" s="392">
        <v>2</v>
      </c>
      <c r="E208" s="401">
        <v>2015</v>
      </c>
      <c r="F208" s="113">
        <v>4.052163262365359</v>
      </c>
      <c r="G208" s="110">
        <v>1.4774639608542542E-2</v>
      </c>
      <c r="H208" s="108">
        <f t="shared" si="6"/>
        <v>1.6233526718950331E-2</v>
      </c>
      <c r="I208" s="136">
        <f t="shared" si="7"/>
        <v>2.1283516009139901E-6</v>
      </c>
      <c r="J208" s="398"/>
      <c r="K208" s="398"/>
      <c r="L208" s="398"/>
      <c r="M208" s="396"/>
      <c r="N208" s="396"/>
      <c r="O208" s="396"/>
      <c r="P208" s="396"/>
      <c r="Q208" s="396"/>
      <c r="R208" s="396"/>
      <c r="S208" s="396"/>
      <c r="T208" s="396"/>
    </row>
    <row r="209" spans="2:20">
      <c r="B209" s="394" t="s">
        <v>85</v>
      </c>
      <c r="C209" s="391" t="s">
        <v>17</v>
      </c>
      <c r="D209" s="392">
        <v>11</v>
      </c>
      <c r="E209" s="401">
        <v>2015</v>
      </c>
      <c r="F209" s="113">
        <v>4.0568429972947415</v>
      </c>
      <c r="G209" s="110">
        <v>1.1851937847358109E-2</v>
      </c>
      <c r="H209" s="108">
        <f t="shared" si="6"/>
        <v>1.6237573447473765E-2</v>
      </c>
      <c r="I209" s="136">
        <f t="shared" si="7"/>
        <v>1.9233799617001807E-5</v>
      </c>
      <c r="J209" s="398"/>
      <c r="K209" s="398"/>
      <c r="L209" s="398"/>
      <c r="M209" s="396"/>
      <c r="N209" s="396"/>
      <c r="O209" s="396"/>
      <c r="P209" s="396"/>
      <c r="Q209" s="396"/>
      <c r="R209" s="396"/>
      <c r="S209" s="396"/>
      <c r="T209" s="396"/>
    </row>
    <row r="210" spans="2:20">
      <c r="B210" s="394" t="s">
        <v>86</v>
      </c>
      <c r="C210" s="391" t="s">
        <v>17</v>
      </c>
      <c r="D210" s="392">
        <v>1</v>
      </c>
      <c r="E210" s="401">
        <v>2016</v>
      </c>
      <c r="F210" s="113">
        <v>4.0692067837858383</v>
      </c>
      <c r="G210" s="110">
        <v>1.5414379062657526E-2</v>
      </c>
      <c r="H210" s="108">
        <f t="shared" si="6"/>
        <v>1.624821321859183E-2</v>
      </c>
      <c r="I210" s="136">
        <f t="shared" si="7"/>
        <v>6.9527939960267311E-7</v>
      </c>
      <c r="J210" s="398"/>
      <c r="K210" s="398"/>
      <c r="L210" s="398"/>
      <c r="M210" s="396"/>
      <c r="N210" s="396"/>
      <c r="O210" s="396"/>
      <c r="P210" s="396"/>
      <c r="Q210" s="396"/>
      <c r="R210" s="396"/>
      <c r="S210" s="396"/>
      <c r="T210" s="396"/>
    </row>
    <row r="211" spans="2:20">
      <c r="B211" s="394" t="s">
        <v>87</v>
      </c>
      <c r="C211" s="391" t="s">
        <v>17</v>
      </c>
      <c r="D211" s="392">
        <v>9</v>
      </c>
      <c r="E211" s="401">
        <v>2012</v>
      </c>
      <c r="F211" s="113">
        <v>4.0725530458590011</v>
      </c>
      <c r="G211" s="110">
        <v>1.965291484080002E-2</v>
      </c>
      <c r="H211" s="108">
        <f t="shared" si="6"/>
        <v>1.6251080077928842E-2</v>
      </c>
      <c r="I211" s="136">
        <f t="shared" si="7"/>
        <v>1.1572479753878809E-5</v>
      </c>
      <c r="J211" s="398"/>
      <c r="K211" s="398"/>
      <c r="L211" s="398"/>
      <c r="M211" s="396"/>
      <c r="N211" s="396"/>
      <c r="O211" s="396"/>
      <c r="P211" s="396"/>
      <c r="Q211" s="396"/>
      <c r="R211" s="396"/>
      <c r="S211" s="396"/>
      <c r="T211" s="396"/>
    </row>
    <row r="212" spans="2:20">
      <c r="B212" s="394" t="s">
        <v>89</v>
      </c>
      <c r="C212" s="391" t="s">
        <v>17</v>
      </c>
      <c r="D212" s="392">
        <v>2</v>
      </c>
      <c r="E212" s="401">
        <v>2013</v>
      </c>
      <c r="F212" s="113">
        <v>4.0778126013184917</v>
      </c>
      <c r="G212" s="110">
        <v>1.7505411344371124E-2</v>
      </c>
      <c r="H212" s="108">
        <f t="shared" si="6"/>
        <v>1.6255575175178401E-2</v>
      </c>
      <c r="I212" s="136">
        <f t="shared" si="7"/>
        <v>1.5620904498223409E-6</v>
      </c>
      <c r="J212" s="398"/>
      <c r="K212" s="398"/>
      <c r="L212" s="398"/>
      <c r="M212" s="396"/>
      <c r="N212" s="396"/>
      <c r="O212" s="396"/>
      <c r="P212" s="396"/>
      <c r="Q212" s="396"/>
      <c r="R212" s="396"/>
      <c r="S212" s="396"/>
      <c r="T212" s="396"/>
    </row>
    <row r="213" spans="2:20">
      <c r="B213" s="394" t="s">
        <v>90</v>
      </c>
      <c r="C213" s="391" t="s">
        <v>17</v>
      </c>
      <c r="D213" s="392">
        <v>2</v>
      </c>
      <c r="E213" s="401">
        <v>2012</v>
      </c>
      <c r="F213" s="113">
        <v>4.0793976728268317</v>
      </c>
      <c r="G213" s="110">
        <v>1.8752367695128259E-2</v>
      </c>
      <c r="H213" s="108">
        <f t="shared" si="6"/>
        <v>1.6256927246673679E-2</v>
      </c>
      <c r="I213" s="136">
        <f t="shared" si="7"/>
        <v>6.2272230317831985E-6</v>
      </c>
      <c r="J213" s="398"/>
      <c r="K213" s="398"/>
      <c r="L213" s="398"/>
      <c r="M213" s="396"/>
      <c r="N213" s="396"/>
      <c r="O213" s="396"/>
      <c r="P213" s="396"/>
      <c r="Q213" s="396"/>
      <c r="R213" s="396"/>
      <c r="S213" s="396"/>
      <c r="T213" s="396"/>
    </row>
    <row r="214" spans="2:20">
      <c r="B214" s="394" t="s">
        <v>91</v>
      </c>
      <c r="C214" s="391" t="s">
        <v>17</v>
      </c>
      <c r="D214" s="392">
        <v>8</v>
      </c>
      <c r="E214" s="401">
        <v>2012</v>
      </c>
      <c r="F214" s="113">
        <v>4.0811832276880038</v>
      </c>
      <c r="G214" s="110">
        <v>1.950265858827761E-2</v>
      </c>
      <c r="H214" s="108">
        <f t="shared" si="6"/>
        <v>1.625844888346599E-2</v>
      </c>
      <c r="I214" s="136">
        <f t="shared" si="7"/>
        <v>1.05248966087939E-5</v>
      </c>
      <c r="J214" s="398"/>
      <c r="K214" s="398"/>
      <c r="L214" s="398"/>
      <c r="M214" s="396"/>
      <c r="N214" s="396"/>
      <c r="O214" s="396"/>
      <c r="P214" s="396"/>
      <c r="Q214" s="396"/>
      <c r="R214" s="396"/>
      <c r="S214" s="396"/>
      <c r="T214" s="396"/>
    </row>
    <row r="215" spans="2:20">
      <c r="B215" s="394" t="s">
        <v>98</v>
      </c>
      <c r="C215" s="391" t="s">
        <v>17</v>
      </c>
      <c r="D215" s="392">
        <v>2</v>
      </c>
      <c r="E215" s="401">
        <v>2011</v>
      </c>
      <c r="F215" s="113">
        <v>4.0824093086926769</v>
      </c>
      <c r="G215" s="110">
        <v>1.5264080719948735E-2</v>
      </c>
      <c r="H215" s="108">
        <f t="shared" si="6"/>
        <v>1.625949285434963E-2</v>
      </c>
      <c r="I215" s="136">
        <f t="shared" si="7"/>
        <v>9.90845317312544E-7</v>
      </c>
      <c r="J215" s="398"/>
      <c r="K215" s="398"/>
      <c r="L215" s="398"/>
      <c r="M215" s="396"/>
      <c r="N215" s="396"/>
      <c r="O215" s="396"/>
      <c r="P215" s="396"/>
      <c r="Q215" s="396"/>
      <c r="R215" s="396"/>
      <c r="S215" s="396"/>
      <c r="T215" s="396"/>
    </row>
    <row r="216" spans="2:20">
      <c r="B216" s="394" t="s">
        <v>83</v>
      </c>
      <c r="C216" s="391" t="s">
        <v>17</v>
      </c>
      <c r="D216" s="392">
        <v>9</v>
      </c>
      <c r="E216" s="401">
        <v>2015</v>
      </c>
      <c r="F216" s="113">
        <v>4.1278078526538478</v>
      </c>
      <c r="G216" s="110">
        <v>1.4064995183595677E-2</v>
      </c>
      <c r="H216" s="108">
        <f t="shared" si="6"/>
        <v>1.629764770861945E-2</v>
      </c>
      <c r="I216" s="136">
        <f t="shared" si="7"/>
        <v>4.9847372974950272E-6</v>
      </c>
      <c r="J216" s="398"/>
      <c r="K216" s="398"/>
      <c r="L216" s="398"/>
      <c r="M216" s="396"/>
      <c r="N216" s="396"/>
      <c r="O216" s="396"/>
      <c r="P216" s="396"/>
      <c r="Q216" s="396"/>
      <c r="R216" s="396"/>
      <c r="S216" s="396"/>
      <c r="T216" s="396"/>
    </row>
    <row r="217" spans="2:20">
      <c r="B217" s="394" t="s">
        <v>84</v>
      </c>
      <c r="C217" s="391" t="s">
        <v>17</v>
      </c>
      <c r="D217" s="392">
        <v>1</v>
      </c>
      <c r="E217" s="401">
        <v>2015</v>
      </c>
      <c r="F217" s="113">
        <v>4.1315689406038487</v>
      </c>
      <c r="G217" s="110">
        <v>1.4247911629032392E-2</v>
      </c>
      <c r="H217" s="108">
        <f t="shared" si="6"/>
        <v>1.6300765639444388E-2</v>
      </c>
      <c r="I217" s="136">
        <f t="shared" si="7"/>
        <v>4.2142095880646141E-6</v>
      </c>
      <c r="J217" s="398"/>
      <c r="K217" s="398"/>
      <c r="L217" s="398"/>
      <c r="M217" s="396"/>
      <c r="N217" s="396"/>
      <c r="O217" s="396"/>
      <c r="P217" s="396"/>
      <c r="Q217" s="396"/>
      <c r="R217" s="396"/>
      <c r="S217" s="396"/>
      <c r="T217" s="396"/>
    </row>
    <row r="218" spans="2:20">
      <c r="B218" s="394" t="s">
        <v>85</v>
      </c>
      <c r="C218" s="391" t="s">
        <v>17</v>
      </c>
      <c r="D218" s="392">
        <v>10</v>
      </c>
      <c r="E218" s="401">
        <v>2015</v>
      </c>
      <c r="F218" s="113">
        <v>4.1408037547667931</v>
      </c>
      <c r="G218" s="110">
        <v>1.2578231068201978E-2</v>
      </c>
      <c r="H218" s="108">
        <f t="shared" si="6"/>
        <v>1.630839384211186E-2</v>
      </c>
      <c r="I218" s="136">
        <f t="shared" si="7"/>
        <v>1.3914114319863071E-5</v>
      </c>
      <c r="J218" s="398"/>
      <c r="K218" s="398"/>
      <c r="L218" s="398"/>
      <c r="M218" s="396"/>
      <c r="N218" s="396"/>
      <c r="O218" s="396"/>
      <c r="P218" s="396"/>
      <c r="Q218" s="396"/>
      <c r="R218" s="396"/>
      <c r="S218" s="396"/>
      <c r="T218" s="396"/>
    </row>
    <row r="219" spans="2:20">
      <c r="B219" s="394" t="s">
        <v>87</v>
      </c>
      <c r="C219" s="391" t="s">
        <v>17</v>
      </c>
      <c r="D219" s="392">
        <v>8</v>
      </c>
      <c r="E219" s="401">
        <v>2012</v>
      </c>
      <c r="F219" s="113">
        <v>4.1551051989405714</v>
      </c>
      <c r="G219" s="110">
        <v>2.015705862978261E-2</v>
      </c>
      <c r="H219" s="108">
        <f t="shared" si="6"/>
        <v>1.6320130939878399E-2</v>
      </c>
      <c r="I219" s="136">
        <f t="shared" si="7"/>
        <v>1.4722014097553661E-5</v>
      </c>
      <c r="J219" s="398"/>
      <c r="K219" s="398"/>
      <c r="L219" s="398"/>
      <c r="M219" s="396"/>
      <c r="N219" s="396"/>
      <c r="O219" s="396"/>
      <c r="P219" s="396"/>
      <c r="Q219" s="396"/>
      <c r="R219" s="396"/>
      <c r="S219" s="396"/>
      <c r="T219" s="396"/>
    </row>
    <row r="220" spans="2:20">
      <c r="B220" s="394" t="s">
        <v>86</v>
      </c>
      <c r="C220" s="391" t="s">
        <v>17</v>
      </c>
      <c r="D220" s="392">
        <v>12</v>
      </c>
      <c r="E220" s="401">
        <v>2015</v>
      </c>
      <c r="F220" s="113">
        <v>4.1587953456536617</v>
      </c>
      <c r="G220" s="110">
        <v>1.4160075774247285E-2</v>
      </c>
      <c r="H220" s="108">
        <f t="shared" si="6"/>
        <v>1.6323144502415097E-2</v>
      </c>
      <c r="I220" s="136">
        <f t="shared" si="7"/>
        <v>4.6788663227775134E-6</v>
      </c>
      <c r="J220" s="398"/>
      <c r="K220" s="398"/>
      <c r="L220" s="398"/>
      <c r="M220" s="396"/>
      <c r="N220" s="396"/>
      <c r="O220" s="396"/>
      <c r="P220" s="396"/>
      <c r="Q220" s="396"/>
      <c r="R220" s="396"/>
      <c r="S220" s="396"/>
      <c r="T220" s="396"/>
    </row>
    <row r="221" spans="2:20">
      <c r="B221" s="394" t="s">
        <v>89</v>
      </c>
      <c r="C221" s="391" t="s">
        <v>17</v>
      </c>
      <c r="D221" s="392">
        <v>1</v>
      </c>
      <c r="E221" s="401">
        <v>2013</v>
      </c>
      <c r="F221" s="113">
        <v>4.1598040275226058</v>
      </c>
      <c r="G221" s="110">
        <v>1.8514042745489841E-2</v>
      </c>
      <c r="H221" s="108">
        <f t="shared" si="6"/>
        <v>1.6323967185584171E-2</v>
      </c>
      <c r="I221" s="136">
        <f t="shared" si="7"/>
        <v>4.7964309580961342E-6</v>
      </c>
      <c r="J221" s="398"/>
      <c r="K221" s="398"/>
      <c r="L221" s="398"/>
      <c r="M221" s="396"/>
      <c r="N221" s="396"/>
      <c r="O221" s="396"/>
      <c r="P221" s="396"/>
      <c r="Q221" s="396"/>
      <c r="R221" s="396"/>
      <c r="S221" s="396"/>
      <c r="T221" s="396"/>
    </row>
    <row r="222" spans="2:20">
      <c r="B222" s="394" t="s">
        <v>90</v>
      </c>
      <c r="C222" s="391" t="s">
        <v>17</v>
      </c>
      <c r="D222" s="392">
        <v>1</v>
      </c>
      <c r="E222" s="401">
        <v>2012</v>
      </c>
      <c r="F222" s="113">
        <v>4.1598383364297122</v>
      </c>
      <c r="G222" s="110">
        <v>1.8364998116947504E-2</v>
      </c>
      <c r="H222" s="108">
        <f t="shared" si="6"/>
        <v>1.6323995159406565E-2</v>
      </c>
      <c r="I222" s="136">
        <f t="shared" si="7"/>
        <v>4.1656930726908596E-6</v>
      </c>
      <c r="J222" s="398"/>
      <c r="K222" s="398"/>
      <c r="L222" s="398"/>
      <c r="M222" s="396"/>
      <c r="N222" s="396"/>
      <c r="O222" s="396"/>
      <c r="P222" s="396"/>
      <c r="Q222" s="396"/>
      <c r="R222" s="396"/>
      <c r="S222" s="396"/>
      <c r="T222" s="396"/>
    </row>
    <row r="223" spans="2:20">
      <c r="B223" s="394" t="s">
        <v>98</v>
      </c>
      <c r="C223" s="391" t="s">
        <v>17</v>
      </c>
      <c r="D223" s="392">
        <v>1</v>
      </c>
      <c r="E223" s="401">
        <v>2011</v>
      </c>
      <c r="F223" s="113">
        <v>4.1608813272057628</v>
      </c>
      <c r="G223" s="110">
        <v>1.5990589894569501E-2</v>
      </c>
      <c r="H223" s="108">
        <f t="shared" si="6"/>
        <v>1.6324845331888677E-2</v>
      </c>
      <c r="I223" s="136">
        <f t="shared" si="7"/>
        <v>1.1172669737743358E-7</v>
      </c>
      <c r="J223" s="398"/>
      <c r="K223" s="398"/>
      <c r="L223" s="398"/>
      <c r="M223" s="396"/>
      <c r="N223" s="396"/>
      <c r="O223" s="396"/>
      <c r="P223" s="396"/>
      <c r="Q223" s="396"/>
      <c r="R223" s="396"/>
      <c r="S223" s="396"/>
      <c r="T223" s="396"/>
    </row>
    <row r="224" spans="2:20">
      <c r="B224" s="394" t="s">
        <v>91</v>
      </c>
      <c r="C224" s="391" t="s">
        <v>17</v>
      </c>
      <c r="D224" s="392">
        <v>7</v>
      </c>
      <c r="E224" s="401">
        <v>2012</v>
      </c>
      <c r="F224" s="113">
        <v>4.1671333457781108</v>
      </c>
      <c r="G224" s="110">
        <v>2.013734681050347E-2</v>
      </c>
      <c r="H224" s="108">
        <f t="shared" si="6"/>
        <v>1.6329931395631523E-2</v>
      </c>
      <c r="I224" s="136">
        <f t="shared" si="7"/>
        <v>1.4496412141404522E-5</v>
      </c>
      <c r="J224" s="398"/>
      <c r="K224" s="398"/>
      <c r="L224" s="398"/>
      <c r="M224" s="396"/>
      <c r="N224" s="396"/>
      <c r="O224" s="396"/>
      <c r="P224" s="396"/>
      <c r="Q224" s="396"/>
      <c r="R224" s="396"/>
      <c r="S224" s="396"/>
      <c r="T224" s="396"/>
    </row>
    <row r="225" spans="2:20">
      <c r="B225" s="394" t="s">
        <v>83</v>
      </c>
      <c r="C225" s="391" t="s">
        <v>17</v>
      </c>
      <c r="D225" s="392">
        <v>8</v>
      </c>
      <c r="E225" s="401">
        <v>2015</v>
      </c>
      <c r="F225" s="113">
        <v>4.2101626413741409</v>
      </c>
      <c r="G225" s="110">
        <v>1.4595785757208803E-2</v>
      </c>
      <c r="H225" s="108">
        <f t="shared" si="6"/>
        <v>1.6364472118480664E-2</v>
      </c>
      <c r="I225" s="136">
        <f t="shared" si="7"/>
        <v>3.1282514445490982E-6</v>
      </c>
      <c r="J225" s="398"/>
      <c r="K225" s="398"/>
      <c r="L225" s="398"/>
      <c r="M225" s="396"/>
      <c r="N225" s="396"/>
      <c r="O225" s="396"/>
      <c r="P225" s="396"/>
      <c r="Q225" s="396"/>
      <c r="R225" s="396"/>
      <c r="S225" s="396"/>
      <c r="T225" s="396"/>
    </row>
    <row r="226" spans="2:20">
      <c r="B226" s="394" t="s">
        <v>84</v>
      </c>
      <c r="C226" s="391" t="s">
        <v>17</v>
      </c>
      <c r="D226" s="392">
        <v>12</v>
      </c>
      <c r="E226" s="401">
        <v>2014</v>
      </c>
      <c r="F226" s="113">
        <v>4.2225481568397392</v>
      </c>
      <c r="G226" s="110">
        <v>1.4751571108579286E-2</v>
      </c>
      <c r="H226" s="108">
        <f t="shared" si="6"/>
        <v>1.6374267069523375E-2</v>
      </c>
      <c r="I226" s="136">
        <f t="shared" si="7"/>
        <v>2.6331421816642592E-6</v>
      </c>
      <c r="J226" s="398"/>
      <c r="K226" s="398"/>
      <c r="L226" s="398"/>
      <c r="M226" s="396"/>
      <c r="N226" s="396"/>
      <c r="O226" s="396"/>
      <c r="P226" s="396"/>
      <c r="Q226" s="396"/>
      <c r="R226" s="396"/>
      <c r="S226" s="396"/>
      <c r="T226" s="396"/>
    </row>
    <row r="227" spans="2:20">
      <c r="B227" s="394" t="s">
        <v>85</v>
      </c>
      <c r="C227" s="391" t="s">
        <v>17</v>
      </c>
      <c r="D227" s="392">
        <v>9</v>
      </c>
      <c r="E227" s="401">
        <v>2015</v>
      </c>
      <c r="F227" s="113">
        <v>4.2236326302034728</v>
      </c>
      <c r="G227" s="110">
        <v>1.3196454951943522E-2</v>
      </c>
      <c r="H227" s="108">
        <f t="shared" si="6"/>
        <v>1.6375121637130823E-2</v>
      </c>
      <c r="I227" s="136">
        <f t="shared" si="7"/>
        <v>1.0103921895519624E-5</v>
      </c>
      <c r="J227" s="398"/>
      <c r="K227" s="398"/>
      <c r="L227" s="398"/>
      <c r="M227" s="396"/>
      <c r="N227" s="396"/>
      <c r="O227" s="396"/>
      <c r="P227" s="396"/>
      <c r="Q227" s="396"/>
      <c r="R227" s="396"/>
      <c r="S227" s="396"/>
      <c r="T227" s="396"/>
    </row>
    <row r="228" spans="2:20">
      <c r="B228" s="394" t="s">
        <v>86</v>
      </c>
      <c r="C228" s="391" t="s">
        <v>17</v>
      </c>
      <c r="D228" s="392">
        <v>11</v>
      </c>
      <c r="E228" s="401">
        <v>2015</v>
      </c>
      <c r="F228" s="113">
        <v>4.2402790000325936</v>
      </c>
      <c r="G228" s="110">
        <v>1.3235370420855713E-2</v>
      </c>
      <c r="H228" s="108">
        <f t="shared" si="6"/>
        <v>1.6388177449101048E-2</v>
      </c>
      <c r="I228" s="136">
        <f t="shared" si="7"/>
        <v>9.9401921573531835E-6</v>
      </c>
      <c r="J228" s="398"/>
      <c r="K228" s="398"/>
      <c r="L228" s="398"/>
      <c r="M228" s="396"/>
      <c r="N228" s="396"/>
      <c r="O228" s="396"/>
      <c r="P228" s="396"/>
      <c r="Q228" s="396"/>
      <c r="R228" s="396"/>
      <c r="S228" s="396"/>
      <c r="T228" s="396"/>
    </row>
    <row r="229" spans="2:20">
      <c r="B229" s="394" t="s">
        <v>87</v>
      </c>
      <c r="C229" s="391" t="s">
        <v>17</v>
      </c>
      <c r="D229" s="392">
        <v>7</v>
      </c>
      <c r="E229" s="401">
        <v>2012</v>
      </c>
      <c r="F229" s="113">
        <v>4.2410553170306766</v>
      </c>
      <c r="G229" s="110">
        <v>2.2743322841909087E-2</v>
      </c>
      <c r="H229" s="108">
        <f t="shared" si="6"/>
        <v>1.6388783513449662E-2</v>
      </c>
      <c r="I229" s="136">
        <f t="shared" si="7"/>
        <v>4.0380170076937569E-5</v>
      </c>
      <c r="J229" s="398"/>
      <c r="K229" s="398"/>
      <c r="L229" s="398"/>
      <c r="M229" s="396"/>
      <c r="N229" s="396"/>
      <c r="O229" s="396"/>
      <c r="P229" s="396"/>
      <c r="Q229" s="396"/>
      <c r="R229" s="396"/>
      <c r="S229" s="396"/>
      <c r="T229" s="396"/>
    </row>
    <row r="230" spans="2:20">
      <c r="B230" s="394" t="s">
        <v>88</v>
      </c>
      <c r="C230" s="391" t="s">
        <v>17</v>
      </c>
      <c r="D230" s="392">
        <v>3</v>
      </c>
      <c r="E230" s="401">
        <v>2016</v>
      </c>
      <c r="F230" s="113">
        <v>4.2453978889729456</v>
      </c>
      <c r="G230" s="110">
        <v>1.4759619356768785E-2</v>
      </c>
      <c r="H230" s="108">
        <f t="shared" si="6"/>
        <v>1.6392169146447949E-2</v>
      </c>
      <c r="I230" s="136">
        <f t="shared" si="7"/>
        <v>2.6652188157814845E-6</v>
      </c>
      <c r="J230" s="398"/>
      <c r="K230" s="398"/>
      <c r="L230" s="398"/>
      <c r="M230" s="396"/>
      <c r="N230" s="396"/>
      <c r="O230" s="396"/>
      <c r="P230" s="396"/>
      <c r="Q230" s="396"/>
      <c r="R230" s="396"/>
      <c r="S230" s="396"/>
      <c r="T230" s="396"/>
    </row>
    <row r="231" spans="2:20">
      <c r="B231" s="394" t="s">
        <v>98</v>
      </c>
      <c r="C231" s="391" t="s">
        <v>17</v>
      </c>
      <c r="D231" s="392">
        <v>12</v>
      </c>
      <c r="E231" s="401">
        <v>2010</v>
      </c>
      <c r="F231" s="113">
        <v>4.2454542749159305</v>
      </c>
      <c r="G231" s="110">
        <v>1.2516636365247174E-2</v>
      </c>
      <c r="H231" s="108">
        <f t="shared" si="6"/>
        <v>1.639221305600189E-2</v>
      </c>
      <c r="I231" s="136">
        <f t="shared" si="7"/>
        <v>1.5020094685921276E-5</v>
      </c>
      <c r="J231" s="398"/>
      <c r="K231" s="398"/>
      <c r="L231" s="398"/>
      <c r="M231" s="396"/>
      <c r="N231" s="396"/>
      <c r="O231" s="396"/>
      <c r="P231" s="396"/>
      <c r="Q231" s="396"/>
      <c r="R231" s="396"/>
      <c r="S231" s="396"/>
      <c r="T231" s="396"/>
    </row>
    <row r="232" spans="2:20">
      <c r="B232" s="394" t="s">
        <v>89</v>
      </c>
      <c r="C232" s="391" t="s">
        <v>17</v>
      </c>
      <c r="D232" s="392">
        <v>12</v>
      </c>
      <c r="E232" s="401">
        <v>2012</v>
      </c>
      <c r="F232" s="113">
        <v>4.2484239345797752</v>
      </c>
      <c r="G232" s="110">
        <v>1.7559079338902793E-2</v>
      </c>
      <c r="H232" s="108">
        <f t="shared" si="6"/>
        <v>1.6394523787787288E-2</v>
      </c>
      <c r="I232" s="136">
        <f t="shared" si="7"/>
        <v>1.3561896316339377E-6</v>
      </c>
      <c r="J232" s="398"/>
      <c r="K232" s="398"/>
      <c r="L232" s="398"/>
      <c r="M232" s="396"/>
      <c r="N232" s="396"/>
      <c r="O232" s="396"/>
      <c r="P232" s="396"/>
      <c r="Q232" s="396"/>
      <c r="R232" s="396"/>
      <c r="S232" s="396"/>
      <c r="T232" s="396"/>
    </row>
    <row r="233" spans="2:20">
      <c r="B233" s="394" t="s">
        <v>90</v>
      </c>
      <c r="C233" s="391" t="s">
        <v>17</v>
      </c>
      <c r="D233" s="392">
        <v>12</v>
      </c>
      <c r="E233" s="401">
        <v>2011</v>
      </c>
      <c r="F233" s="113">
        <v>4.2491444216290208</v>
      </c>
      <c r="G233" s="110">
        <v>1.7514963200884671E-2</v>
      </c>
      <c r="H233" s="108">
        <f t="shared" si="6"/>
        <v>1.6395083863858836E-2</v>
      </c>
      <c r="I233" s="136">
        <f t="shared" si="7"/>
        <v>1.2541297294974238E-6</v>
      </c>
      <c r="J233" s="398"/>
      <c r="K233" s="398"/>
      <c r="L233" s="398"/>
      <c r="M233" s="396"/>
      <c r="N233" s="396"/>
      <c r="O233" s="396"/>
      <c r="P233" s="396"/>
      <c r="Q233" s="396"/>
      <c r="R233" s="396"/>
      <c r="S233" s="396"/>
      <c r="T233" s="396"/>
    </row>
    <row r="234" spans="2:20">
      <c r="B234" s="394" t="s">
        <v>91</v>
      </c>
      <c r="C234" s="391" t="s">
        <v>17</v>
      </c>
      <c r="D234" s="392">
        <v>6</v>
      </c>
      <c r="E234" s="401">
        <v>2012</v>
      </c>
      <c r="F234" s="113">
        <v>4.2497962908640519</v>
      </c>
      <c r="G234" s="110">
        <v>2.1030063950181522E-2</v>
      </c>
      <c r="H234" s="108">
        <f t="shared" si="6"/>
        <v>1.6395590416649775E-2</v>
      </c>
      <c r="I234" s="136">
        <f t="shared" si="7"/>
        <v>2.1478344933006233E-5</v>
      </c>
      <c r="J234" s="398"/>
      <c r="K234" s="398"/>
      <c r="L234" s="398"/>
      <c r="M234" s="396"/>
      <c r="N234" s="396"/>
      <c r="O234" s="396"/>
      <c r="P234" s="396"/>
      <c r="Q234" s="396"/>
      <c r="R234" s="396"/>
      <c r="S234" s="396"/>
      <c r="T234" s="396"/>
    </row>
    <row r="235" spans="2:20">
      <c r="B235" s="394" t="s">
        <v>82</v>
      </c>
      <c r="C235" s="391" t="s">
        <v>17</v>
      </c>
      <c r="D235" s="392">
        <v>3</v>
      </c>
      <c r="E235" s="401">
        <v>2016</v>
      </c>
      <c r="F235" s="113">
        <v>4.2782520984185322</v>
      </c>
      <c r="G235" s="110">
        <v>1.6280172291019298E-2</v>
      </c>
      <c r="H235" s="108">
        <f t="shared" si="6"/>
        <v>1.6417535034755473E-2</v>
      </c>
      <c r="I235" s="136">
        <f t="shared" si="7"/>
        <v>1.8868523366730172E-8</v>
      </c>
      <c r="J235" s="398"/>
      <c r="K235" s="398"/>
      <c r="L235" s="398"/>
      <c r="M235" s="396"/>
      <c r="N235" s="396"/>
      <c r="O235" s="396"/>
      <c r="P235" s="396"/>
      <c r="Q235" s="396"/>
      <c r="R235" s="396"/>
      <c r="S235" s="396"/>
      <c r="T235" s="396"/>
    </row>
    <row r="236" spans="2:20">
      <c r="B236" s="394" t="s">
        <v>83</v>
      </c>
      <c r="C236" s="391" t="s">
        <v>17</v>
      </c>
      <c r="D236" s="392">
        <v>7</v>
      </c>
      <c r="E236" s="401">
        <v>2015</v>
      </c>
      <c r="F236" s="113">
        <v>4.2947355890843086</v>
      </c>
      <c r="G236" s="110">
        <v>1.4205627540882728E-2</v>
      </c>
      <c r="H236" s="108">
        <f t="shared" si="6"/>
        <v>1.6430099026342869E-2</v>
      </c>
      <c r="I236" s="136">
        <f t="shared" si="7"/>
        <v>4.9482733896252472E-6</v>
      </c>
      <c r="J236" s="398"/>
      <c r="K236" s="398"/>
      <c r="L236" s="398"/>
      <c r="M236" s="396"/>
      <c r="N236" s="396"/>
      <c r="O236" s="396"/>
      <c r="P236" s="396"/>
      <c r="Q236" s="396"/>
      <c r="R236" s="396"/>
      <c r="S236" s="396"/>
      <c r="T236" s="396"/>
    </row>
    <row r="237" spans="2:20">
      <c r="B237" s="394" t="s">
        <v>84</v>
      </c>
      <c r="C237" s="391" t="s">
        <v>17</v>
      </c>
      <c r="D237" s="392">
        <v>11</v>
      </c>
      <c r="E237" s="401">
        <v>2014</v>
      </c>
      <c r="F237" s="113">
        <v>4.3025325119780975</v>
      </c>
      <c r="G237" s="110">
        <v>1.4465671115112648E-2</v>
      </c>
      <c r="H237" s="108">
        <f t="shared" si="6"/>
        <v>1.6436004852673075E-2</v>
      </c>
      <c r="I237" s="136">
        <f t="shared" si="7"/>
        <v>3.8822150373688423E-6</v>
      </c>
      <c r="J237" s="398"/>
      <c r="K237" s="398"/>
      <c r="L237" s="398"/>
      <c r="M237" s="396"/>
      <c r="N237" s="396"/>
      <c r="O237" s="396"/>
      <c r="P237" s="396"/>
      <c r="Q237" s="396"/>
      <c r="R237" s="396"/>
      <c r="S237" s="396"/>
      <c r="T237" s="396"/>
    </row>
    <row r="238" spans="2:20">
      <c r="B238" s="394" t="s">
        <v>85</v>
      </c>
      <c r="C238" s="391" t="s">
        <v>17</v>
      </c>
      <c r="D238" s="392">
        <v>8</v>
      </c>
      <c r="E238" s="401">
        <v>2015</v>
      </c>
      <c r="F238" s="113">
        <v>4.3059874189237632</v>
      </c>
      <c r="G238" s="110">
        <v>1.3827484363964859E-2</v>
      </c>
      <c r="H238" s="108">
        <f t="shared" si="6"/>
        <v>1.6438614240491964E-2</v>
      </c>
      <c r="I238" s="136">
        <f t="shared" si="7"/>
        <v>6.8179992320924523E-6</v>
      </c>
      <c r="J238" s="398"/>
      <c r="K238" s="398"/>
      <c r="L238" s="398"/>
      <c r="M238" s="396"/>
      <c r="N238" s="396"/>
      <c r="O238" s="396"/>
      <c r="P238" s="396"/>
      <c r="Q238" s="396"/>
      <c r="R238" s="396"/>
      <c r="S238" s="396"/>
      <c r="T238" s="396"/>
    </row>
    <row r="239" spans="2:20">
      <c r="B239" s="394" t="s">
        <v>88</v>
      </c>
      <c r="C239" s="391" t="s">
        <v>17</v>
      </c>
      <c r="D239" s="392">
        <v>2</v>
      </c>
      <c r="E239" s="401">
        <v>2016</v>
      </c>
      <c r="F239" s="113">
        <v>4.3196080550452107</v>
      </c>
      <c r="G239" s="110">
        <v>1.4328303771059319E-2</v>
      </c>
      <c r="H239" s="108">
        <f t="shared" si="6"/>
        <v>1.6448856686075878E-2</v>
      </c>
      <c r="I239" s="136">
        <f t="shared" si="7"/>
        <v>4.496744665385224E-6</v>
      </c>
      <c r="J239" s="398"/>
      <c r="K239" s="398"/>
      <c r="L239" s="398"/>
      <c r="M239" s="396"/>
      <c r="N239" s="396"/>
      <c r="O239" s="396"/>
      <c r="P239" s="396"/>
      <c r="Q239" s="396"/>
      <c r="R239" s="396"/>
      <c r="S239" s="396"/>
      <c r="T239" s="396"/>
    </row>
    <row r="240" spans="2:20">
      <c r="B240" s="394" t="s">
        <v>87</v>
      </c>
      <c r="C240" s="391" t="s">
        <v>17</v>
      </c>
      <c r="D240" s="392">
        <v>6</v>
      </c>
      <c r="E240" s="401">
        <v>2012</v>
      </c>
      <c r="F240" s="113">
        <v>4.3237182621166186</v>
      </c>
      <c r="G240" s="110">
        <v>2.3310142988250342E-2</v>
      </c>
      <c r="H240" s="108">
        <f t="shared" si="6"/>
        <v>1.6451933535912469E-2</v>
      </c>
      <c r="I240" s="136">
        <f t="shared" si="7"/>
        <v>4.7035036892136542E-5</v>
      </c>
      <c r="J240" s="398"/>
      <c r="K240" s="398"/>
      <c r="L240" s="398"/>
      <c r="M240" s="396"/>
      <c r="N240" s="396"/>
      <c r="O240" s="396"/>
      <c r="P240" s="396"/>
      <c r="Q240" s="396"/>
      <c r="R240" s="396"/>
      <c r="S240" s="396"/>
      <c r="T240" s="396"/>
    </row>
    <row r="241" spans="2:20">
      <c r="B241" s="394" t="s">
        <v>86</v>
      </c>
      <c r="C241" s="391" t="s">
        <v>17</v>
      </c>
      <c r="D241" s="392">
        <v>10</v>
      </c>
      <c r="E241" s="401">
        <v>2015</v>
      </c>
      <c r="F241" s="113">
        <v>4.3242397575046443</v>
      </c>
      <c r="G241" s="110">
        <v>1.4109526076304502E-2</v>
      </c>
      <c r="H241" s="108">
        <f t="shared" si="6"/>
        <v>1.6452323461689119E-2</v>
      </c>
      <c r="I241" s="136">
        <f t="shared" si="7"/>
        <v>5.4886995889649986E-6</v>
      </c>
      <c r="J241" s="398"/>
      <c r="K241" s="398"/>
      <c r="L241" s="398"/>
      <c r="M241" s="396"/>
      <c r="N241" s="396"/>
      <c r="O241" s="396"/>
      <c r="P241" s="396"/>
      <c r="Q241" s="396"/>
      <c r="R241" s="396"/>
      <c r="S241" s="396"/>
      <c r="T241" s="396"/>
    </row>
    <row r="242" spans="2:20">
      <c r="B242" s="394" t="s">
        <v>89</v>
      </c>
      <c r="C242" s="391" t="s">
        <v>17</v>
      </c>
      <c r="D242" s="392">
        <v>11</v>
      </c>
      <c r="E242" s="401">
        <v>2012</v>
      </c>
      <c r="F242" s="113">
        <v>4.3284176466927997</v>
      </c>
      <c r="G242" s="110">
        <v>1.86761941252797E-2</v>
      </c>
      <c r="H242" s="108">
        <f t="shared" si="6"/>
        <v>1.6455443575215847E-2</v>
      </c>
      <c r="I242" s="136">
        <f t="shared" si="7"/>
        <v>4.9317330056089039E-6</v>
      </c>
      <c r="J242" s="398"/>
      <c r="K242" s="398"/>
      <c r="L242" s="398"/>
      <c r="M242" s="396"/>
      <c r="N242" s="396"/>
      <c r="O242" s="396"/>
      <c r="P242" s="396"/>
      <c r="Q242" s="396"/>
      <c r="R242" s="396"/>
      <c r="S242" s="396"/>
      <c r="T242" s="396"/>
    </row>
    <row r="243" spans="2:20">
      <c r="B243" s="394" t="s">
        <v>90</v>
      </c>
      <c r="C243" s="391" t="s">
        <v>17</v>
      </c>
      <c r="D243" s="392">
        <v>11</v>
      </c>
      <c r="E243" s="401">
        <v>2011</v>
      </c>
      <c r="F243" s="113">
        <v>4.3304088109016243</v>
      </c>
      <c r="G243" s="110">
        <v>1.7919309076416139E-2</v>
      </c>
      <c r="H243" s="108">
        <f t="shared" si="6"/>
        <v>1.6456928284067415E-2</v>
      </c>
      <c r="I243" s="136">
        <f t="shared" si="7"/>
        <v>2.1385575818304818E-6</v>
      </c>
      <c r="J243" s="398"/>
      <c r="K243" s="398"/>
      <c r="L243" s="398"/>
      <c r="M243" s="396"/>
      <c r="N243" s="396"/>
      <c r="O243" s="396"/>
      <c r="P243" s="396"/>
      <c r="Q243" s="396"/>
      <c r="R243" s="396"/>
      <c r="S243" s="396"/>
      <c r="T243" s="396"/>
    </row>
    <row r="244" spans="2:20">
      <c r="B244" s="394" t="s">
        <v>98</v>
      </c>
      <c r="C244" s="391" t="s">
        <v>17</v>
      </c>
      <c r="D244" s="392">
        <v>11</v>
      </c>
      <c r="E244" s="401">
        <v>2010</v>
      </c>
      <c r="F244" s="113">
        <v>4.3314043930060357</v>
      </c>
      <c r="G244" s="110">
        <v>1.3008338731584745E-2</v>
      </c>
      <c r="H244" s="108">
        <f t="shared" si="6"/>
        <v>1.6457670077428353E-2</v>
      </c>
      <c r="I244" s="136">
        <f t="shared" si="7"/>
        <v>1.189788673341927E-5</v>
      </c>
      <c r="J244" s="398"/>
      <c r="K244" s="398"/>
      <c r="L244" s="398"/>
      <c r="M244" s="396"/>
      <c r="N244" s="396"/>
      <c r="O244" s="396"/>
      <c r="P244" s="396"/>
      <c r="Q244" s="396"/>
      <c r="R244" s="396"/>
      <c r="S244" s="396"/>
      <c r="T244" s="396"/>
    </row>
    <row r="245" spans="2:20">
      <c r="B245" s="394" t="s">
        <v>91</v>
      </c>
      <c r="C245" s="391" t="s">
        <v>17</v>
      </c>
      <c r="D245" s="392">
        <v>5</v>
      </c>
      <c r="E245" s="401">
        <v>2012</v>
      </c>
      <c r="F245" s="113">
        <v>4.3340177960301158</v>
      </c>
      <c r="G245" s="110">
        <v>1.9902030849281015E-2</v>
      </c>
      <c r="H245" s="108">
        <f t="shared" si="6"/>
        <v>1.6459615507833196E-2</v>
      </c>
      <c r="I245" s="136">
        <f t="shared" si="7"/>
        <v>1.1850223383035302E-5</v>
      </c>
      <c r="J245" s="398"/>
      <c r="K245" s="398"/>
      <c r="L245" s="398"/>
      <c r="M245" s="396"/>
      <c r="N245" s="396"/>
      <c r="O245" s="396"/>
      <c r="P245" s="396"/>
      <c r="Q245" s="396"/>
      <c r="R245" s="396"/>
      <c r="S245" s="396"/>
      <c r="T245" s="396"/>
    </row>
    <row r="246" spans="2:20">
      <c r="B246" s="394" t="s">
        <v>82</v>
      </c>
      <c r="C246" s="391" t="s">
        <v>17</v>
      </c>
      <c r="D246" s="392">
        <v>2</v>
      </c>
      <c r="E246" s="401">
        <v>2016</v>
      </c>
      <c r="F246" s="113">
        <v>4.3524622644907947</v>
      </c>
      <c r="G246" s="110">
        <v>1.6638306910672765E-2</v>
      </c>
      <c r="H246" s="108">
        <f t="shared" si="6"/>
        <v>1.6473273035914688E-2</v>
      </c>
      <c r="I246" s="136">
        <f t="shared" si="7"/>
        <v>2.7236179817664622E-8</v>
      </c>
      <c r="J246" s="398"/>
      <c r="K246" s="398"/>
      <c r="L246" s="398"/>
      <c r="M246" s="396"/>
      <c r="N246" s="396"/>
      <c r="O246" s="396"/>
      <c r="P246" s="396"/>
      <c r="Q246" s="396"/>
      <c r="R246" s="396"/>
      <c r="S246" s="396"/>
      <c r="T246" s="396"/>
    </row>
    <row r="247" spans="2:20">
      <c r="B247" s="394" t="s">
        <v>83</v>
      </c>
      <c r="C247" s="391" t="s">
        <v>17</v>
      </c>
      <c r="D247" s="392">
        <v>6</v>
      </c>
      <c r="E247" s="401">
        <v>2015</v>
      </c>
      <c r="F247" s="113">
        <v>4.3788663994002821</v>
      </c>
      <c r="G247" s="110">
        <v>1.3583004072505084E-2</v>
      </c>
      <c r="H247" s="108">
        <f t="shared" si="6"/>
        <v>1.6492606502687007E-2</v>
      </c>
      <c r="I247" s="136">
        <f t="shared" si="7"/>
        <v>8.4657863017205469E-6</v>
      </c>
      <c r="J247" s="398"/>
      <c r="K247" s="398"/>
      <c r="L247" s="398"/>
      <c r="M247" s="396"/>
      <c r="N247" s="396"/>
      <c r="O247" s="396"/>
      <c r="P247" s="396"/>
      <c r="Q247" s="396"/>
      <c r="R247" s="396"/>
      <c r="S247" s="396"/>
      <c r="T247" s="396"/>
    </row>
    <row r="248" spans="2:20">
      <c r="B248" s="394" t="s">
        <v>84</v>
      </c>
      <c r="C248" s="391" t="s">
        <v>17</v>
      </c>
      <c r="D248" s="392">
        <v>10</v>
      </c>
      <c r="E248" s="401">
        <v>2014</v>
      </c>
      <c r="F248" s="113">
        <v>4.3864103042747811</v>
      </c>
      <c r="G248" s="110">
        <v>1.4723978080861656E-2</v>
      </c>
      <c r="H248" s="108">
        <f t="shared" si="6"/>
        <v>1.6498083948356369E-2</v>
      </c>
      <c r="I248" s="136">
        <f t="shared" si="7"/>
        <v>3.1474516290791681E-6</v>
      </c>
      <c r="J248" s="398"/>
      <c r="K248" s="398"/>
      <c r="L248" s="398"/>
      <c r="M248" s="396"/>
      <c r="N248" s="396"/>
      <c r="O248" s="396"/>
      <c r="P248" s="396"/>
      <c r="Q248" s="396"/>
      <c r="R248" s="396"/>
      <c r="S248" s="396"/>
      <c r="T248" s="396"/>
    </row>
    <row r="249" spans="2:20">
      <c r="B249" s="394" t="s">
        <v>85</v>
      </c>
      <c r="C249" s="391" t="s">
        <v>17</v>
      </c>
      <c r="D249" s="392">
        <v>7</v>
      </c>
      <c r="E249" s="401">
        <v>2015</v>
      </c>
      <c r="F249" s="113">
        <v>4.3905603666339319</v>
      </c>
      <c r="G249" s="110">
        <v>1.3471844554224677E-2</v>
      </c>
      <c r="H249" s="108">
        <f t="shared" si="6"/>
        <v>1.6501088546571056E-2</v>
      </c>
      <c r="I249" s="136">
        <f t="shared" si="7"/>
        <v>9.1763191651666331E-6</v>
      </c>
      <c r="J249" s="398"/>
      <c r="K249" s="398"/>
      <c r="L249" s="398"/>
      <c r="M249" s="396"/>
      <c r="N249" s="396"/>
      <c r="O249" s="396"/>
      <c r="P249" s="396"/>
      <c r="Q249" s="396"/>
      <c r="R249" s="396"/>
      <c r="S249" s="396"/>
      <c r="T249" s="396"/>
    </row>
    <row r="250" spans="2:20">
      <c r="B250" s="394" t="s">
        <v>88</v>
      </c>
      <c r="C250" s="391" t="s">
        <v>17</v>
      </c>
      <c r="D250" s="392">
        <v>1</v>
      </c>
      <c r="E250" s="401">
        <v>2016</v>
      </c>
      <c r="F250" s="113">
        <v>4.4004867290288239</v>
      </c>
      <c r="G250" s="110">
        <v>1.4054877403259445E-2</v>
      </c>
      <c r="H250" s="108">
        <f t="shared" si="6"/>
        <v>1.650825036449929E-2</v>
      </c>
      <c r="I250" s="136">
        <f t="shared" si="7"/>
        <v>6.0190388869427673E-6</v>
      </c>
      <c r="J250" s="398"/>
      <c r="K250" s="398"/>
      <c r="L250" s="398"/>
      <c r="M250" s="396"/>
      <c r="N250" s="396"/>
      <c r="O250" s="396"/>
      <c r="P250" s="396"/>
      <c r="Q250" s="396"/>
      <c r="R250" s="396"/>
      <c r="S250" s="396"/>
      <c r="T250" s="396"/>
    </row>
    <row r="251" spans="2:20">
      <c r="B251" s="394" t="s">
        <v>86</v>
      </c>
      <c r="C251" s="391" t="s">
        <v>17</v>
      </c>
      <c r="D251" s="392">
        <v>9</v>
      </c>
      <c r="E251" s="401">
        <v>2015</v>
      </c>
      <c r="F251" s="113">
        <v>4.407068632941324</v>
      </c>
      <c r="G251" s="110">
        <v>1.4789484112391213E-2</v>
      </c>
      <c r="H251" s="108">
        <f t="shared" si="6"/>
        <v>1.6512980059212895E-2</v>
      </c>
      <c r="I251" s="136">
        <f t="shared" si="7"/>
        <v>2.9704382787107662E-6</v>
      </c>
      <c r="J251" s="398"/>
      <c r="K251" s="398"/>
      <c r="L251" s="398"/>
      <c r="M251" s="396"/>
      <c r="N251" s="396"/>
      <c r="O251" s="396"/>
      <c r="P251" s="396"/>
      <c r="Q251" s="396"/>
      <c r="R251" s="396"/>
      <c r="S251" s="396"/>
      <c r="T251" s="396"/>
    </row>
    <row r="252" spans="2:20">
      <c r="B252" s="394" t="s">
        <v>87</v>
      </c>
      <c r="C252" s="391" t="s">
        <v>17</v>
      </c>
      <c r="D252" s="392">
        <v>5</v>
      </c>
      <c r="E252" s="401">
        <v>2012</v>
      </c>
      <c r="F252" s="113">
        <v>4.4079397672826834</v>
      </c>
      <c r="G252" s="110">
        <v>2.1183123365434774E-2</v>
      </c>
      <c r="H252" s="108">
        <f t="shared" si="6"/>
        <v>1.6513604912520033E-2</v>
      </c>
      <c r="I252" s="136">
        <f t="shared" si="7"/>
        <v>2.180440258211128E-5</v>
      </c>
      <c r="J252" s="398"/>
      <c r="K252" s="398"/>
      <c r="L252" s="398"/>
      <c r="M252" s="396"/>
      <c r="N252" s="396"/>
      <c r="O252" s="396"/>
      <c r="P252" s="396"/>
      <c r="Q252" s="396"/>
      <c r="R252" s="396"/>
      <c r="S252" s="396"/>
      <c r="T252" s="396"/>
    </row>
    <row r="253" spans="2:20">
      <c r="B253" s="394" t="s">
        <v>90</v>
      </c>
      <c r="C253" s="391" t="s">
        <v>17</v>
      </c>
      <c r="D253" s="392">
        <v>10</v>
      </c>
      <c r="E253" s="401">
        <v>2011</v>
      </c>
      <c r="F253" s="113">
        <v>4.4127635996219166</v>
      </c>
      <c r="G253" s="110">
        <v>1.7492612039768037E-2</v>
      </c>
      <c r="H253" s="108">
        <f t="shared" si="6"/>
        <v>1.6517060202326218E-2</v>
      </c>
      <c r="I253" s="136">
        <f t="shared" si="7"/>
        <v>9.5170138753610894E-7</v>
      </c>
      <c r="J253" s="398"/>
      <c r="K253" s="398"/>
      <c r="L253" s="398"/>
      <c r="M253" s="396"/>
      <c r="N253" s="396"/>
      <c r="O253" s="396"/>
      <c r="P253" s="396"/>
      <c r="Q253" s="396"/>
      <c r="R253" s="396"/>
      <c r="S253" s="396"/>
      <c r="T253" s="396"/>
    </row>
    <row r="254" spans="2:20">
      <c r="B254" s="394" t="s">
        <v>98</v>
      </c>
      <c r="C254" s="391" t="s">
        <v>17</v>
      </c>
      <c r="D254" s="392">
        <v>10</v>
      </c>
      <c r="E254" s="401">
        <v>2010</v>
      </c>
      <c r="F254" s="113">
        <v>4.4140673380919786</v>
      </c>
      <c r="G254" s="110">
        <v>1.6112523927332031E-2</v>
      </c>
      <c r="H254" s="108">
        <f t="shared" si="6"/>
        <v>1.6517992676578011E-2</v>
      </c>
      <c r="I254" s="136">
        <f t="shared" si="7"/>
        <v>1.6440490661509968E-7</v>
      </c>
      <c r="J254" s="398"/>
      <c r="K254" s="398"/>
      <c r="L254" s="398"/>
      <c r="M254" s="396"/>
      <c r="N254" s="396"/>
      <c r="O254" s="396"/>
      <c r="P254" s="396"/>
      <c r="Q254" s="396"/>
      <c r="R254" s="396"/>
      <c r="S254" s="396"/>
      <c r="T254" s="396"/>
    </row>
    <row r="255" spans="2:20">
      <c r="B255" s="394" t="s">
        <v>89</v>
      </c>
      <c r="C255" s="391" t="s">
        <v>17</v>
      </c>
      <c r="D255" s="392">
        <v>10</v>
      </c>
      <c r="E255" s="401">
        <v>2012</v>
      </c>
      <c r="F255" s="113">
        <v>4.4143677647829067</v>
      </c>
      <c r="G255" s="110">
        <v>1.9548393987698955E-2</v>
      </c>
      <c r="H255" s="108">
        <f t="shared" si="6"/>
        <v>1.6518207467320915E-2</v>
      </c>
      <c r="I255" s="136">
        <f t="shared" si="7"/>
        <v>9.1820303482807744E-6</v>
      </c>
      <c r="J255" s="398"/>
      <c r="K255" s="398"/>
      <c r="L255" s="398"/>
      <c r="M255" s="396"/>
      <c r="N255" s="396"/>
      <c r="O255" s="396"/>
      <c r="P255" s="396"/>
      <c r="Q255" s="396"/>
      <c r="R255" s="396"/>
      <c r="S255" s="396"/>
      <c r="T255" s="396"/>
    </row>
    <row r="256" spans="2:20">
      <c r="B256" s="394" t="s">
        <v>91</v>
      </c>
      <c r="C256" s="391" t="s">
        <v>17</v>
      </c>
      <c r="D256" s="392">
        <v>4</v>
      </c>
      <c r="E256" s="401">
        <v>2012</v>
      </c>
      <c r="F256" s="113">
        <v>4.4202600958247782</v>
      </c>
      <c r="G256" s="110">
        <v>1.873510017134223E-2</v>
      </c>
      <c r="H256" s="108">
        <f t="shared" si="6"/>
        <v>1.6522413898683478E-2</v>
      </c>
      <c r="I256" s="136">
        <f t="shared" si="7"/>
        <v>4.8959805412124797E-6</v>
      </c>
      <c r="J256" s="398"/>
      <c r="K256" s="398"/>
      <c r="L256" s="398"/>
      <c r="M256" s="396"/>
      <c r="N256" s="396"/>
      <c r="O256" s="396"/>
      <c r="P256" s="396"/>
      <c r="Q256" s="396"/>
      <c r="R256" s="396"/>
      <c r="S256" s="396"/>
      <c r="T256" s="396"/>
    </row>
    <row r="257" spans="2:20">
      <c r="B257" s="394" t="s">
        <v>82</v>
      </c>
      <c r="C257" s="391" t="s">
        <v>17</v>
      </c>
      <c r="D257" s="392">
        <v>1</v>
      </c>
      <c r="E257" s="401">
        <v>2016</v>
      </c>
      <c r="F257" s="113">
        <v>4.4333409384744078</v>
      </c>
      <c r="G257" s="110">
        <v>1.5771605471708937E-2</v>
      </c>
      <c r="H257" s="108">
        <f t="shared" si="6"/>
        <v>1.6531709456392936E-2</v>
      </c>
      <c r="I257" s="136">
        <f t="shared" si="7"/>
        <v>5.7775806753249312E-7</v>
      </c>
      <c r="J257" s="398"/>
      <c r="K257" s="398"/>
      <c r="L257" s="398"/>
      <c r="M257" s="396"/>
      <c r="N257" s="396"/>
      <c r="O257" s="396"/>
      <c r="P257" s="396"/>
      <c r="Q257" s="396"/>
      <c r="R257" s="396"/>
      <c r="S257" s="396"/>
      <c r="T257" s="396"/>
    </row>
    <row r="258" spans="2:20">
      <c r="B258" s="394" t="s">
        <v>83</v>
      </c>
      <c r="C258" s="391" t="s">
        <v>17</v>
      </c>
      <c r="D258" s="392">
        <v>5</v>
      </c>
      <c r="E258" s="401">
        <v>2015</v>
      </c>
      <c r="F258" s="113">
        <v>4.4633486522603567</v>
      </c>
      <c r="G258" s="110">
        <v>1.4484727469692326E-2</v>
      </c>
      <c r="H258" s="108">
        <f t="shared" si="6"/>
        <v>1.6552815307743187E-2</v>
      </c>
      <c r="I258" s="136">
        <f t="shared" si="7"/>
        <v>4.2769873058938848E-6</v>
      </c>
      <c r="J258" s="398"/>
      <c r="K258" s="398"/>
      <c r="L258" s="398"/>
      <c r="M258" s="396"/>
      <c r="N258" s="396"/>
      <c r="O258" s="396"/>
      <c r="P258" s="396"/>
      <c r="Q258" s="396"/>
      <c r="R258" s="396"/>
      <c r="S258" s="396"/>
      <c r="T258" s="396"/>
    </row>
    <row r="259" spans="2:20">
      <c r="B259" s="394" t="s">
        <v>84</v>
      </c>
      <c r="C259" s="391" t="s">
        <v>17</v>
      </c>
      <c r="D259" s="392">
        <v>9</v>
      </c>
      <c r="E259" s="401">
        <v>2014</v>
      </c>
      <c r="F259" s="113">
        <v>4.4710347831497721</v>
      </c>
      <c r="G259" s="110">
        <v>1.5867719429190841E-2</v>
      </c>
      <c r="H259" s="108">
        <f t="shared" si="6"/>
        <v>1.655817326216566E-2</v>
      </c>
      <c r="I259" s="136">
        <f t="shared" si="7"/>
        <v>4.7672649546961815E-7</v>
      </c>
      <c r="J259" s="398"/>
      <c r="K259" s="398"/>
      <c r="L259" s="398"/>
      <c r="M259" s="396"/>
      <c r="N259" s="396"/>
      <c r="O259" s="396"/>
      <c r="P259" s="396"/>
      <c r="Q259" s="396"/>
      <c r="R259" s="396"/>
      <c r="S259" s="396"/>
      <c r="T259" s="396"/>
    </row>
    <row r="260" spans="2:20">
      <c r="B260" s="394" t="s">
        <v>85</v>
      </c>
      <c r="C260" s="391" t="s">
        <v>17</v>
      </c>
      <c r="D260" s="392">
        <v>6</v>
      </c>
      <c r="E260" s="401">
        <v>2015</v>
      </c>
      <c r="F260" s="113">
        <v>4.4746911769499045</v>
      </c>
      <c r="G260" s="110">
        <v>1.3103104710294413E-2</v>
      </c>
      <c r="H260" s="108">
        <f t="shared" si="6"/>
        <v>1.6560715329693255E-2</v>
      </c>
      <c r="I260" s="136">
        <f t="shared" si="7"/>
        <v>1.1955071195379649E-5</v>
      </c>
      <c r="J260" s="398"/>
      <c r="K260" s="398"/>
      <c r="L260" s="398"/>
      <c r="M260" s="396"/>
      <c r="N260" s="396"/>
      <c r="O260" s="396"/>
      <c r="P260" s="396"/>
      <c r="Q260" s="396"/>
      <c r="R260" s="396"/>
      <c r="S260" s="396"/>
      <c r="T260" s="396"/>
    </row>
    <row r="261" spans="2:20">
      <c r="B261" s="394" t="s">
        <v>86</v>
      </c>
      <c r="C261" s="391" t="s">
        <v>17</v>
      </c>
      <c r="D261" s="392">
        <v>8</v>
      </c>
      <c r="E261" s="401">
        <v>2015</v>
      </c>
      <c r="F261" s="113">
        <v>4.4894234216616145</v>
      </c>
      <c r="G261" s="110">
        <v>1.535352404754407E-2</v>
      </c>
      <c r="H261" s="108">
        <f t="shared" si="6"/>
        <v>1.6570913867020032E-2</v>
      </c>
      <c r="I261" s="136">
        <f t="shared" si="7"/>
        <v>1.4820379725637155E-6</v>
      </c>
      <c r="J261" s="398"/>
      <c r="K261" s="398"/>
      <c r="L261" s="398"/>
      <c r="M261" s="396"/>
      <c r="N261" s="396"/>
      <c r="O261" s="396"/>
      <c r="P261" s="396"/>
      <c r="Q261" s="396"/>
      <c r="R261" s="396"/>
      <c r="S261" s="396"/>
      <c r="T261" s="396"/>
    </row>
    <row r="262" spans="2:20">
      <c r="B262" s="394" t="s">
        <v>88</v>
      </c>
      <c r="C262" s="391" t="s">
        <v>17</v>
      </c>
      <c r="D262" s="392">
        <v>12</v>
      </c>
      <c r="E262" s="401">
        <v>2015</v>
      </c>
      <c r="F262" s="113">
        <v>4.4900752908966455</v>
      </c>
      <c r="G262" s="110">
        <v>1.3500222859448468E-2</v>
      </c>
      <c r="H262" s="108">
        <f t="shared" si="6"/>
        <v>1.6571363515267754E-2</v>
      </c>
      <c r="I262" s="136">
        <f t="shared" si="7"/>
        <v>9.4319049278261138E-6</v>
      </c>
      <c r="J262" s="398"/>
      <c r="K262" s="398"/>
      <c r="L262" s="398"/>
      <c r="M262" s="396"/>
      <c r="N262" s="396"/>
      <c r="O262" s="396"/>
      <c r="P262" s="396"/>
      <c r="Q262" s="396"/>
      <c r="R262" s="396"/>
      <c r="S262" s="396"/>
      <c r="T262" s="396"/>
    </row>
    <row r="263" spans="2:20">
      <c r="B263" s="394" t="s">
        <v>87</v>
      </c>
      <c r="C263" s="391" t="s">
        <v>17</v>
      </c>
      <c r="D263" s="392">
        <v>4</v>
      </c>
      <c r="E263" s="401">
        <v>2012</v>
      </c>
      <c r="F263" s="113">
        <v>4.494182067077344</v>
      </c>
      <c r="G263" s="110">
        <v>2.0350760854100008E-2</v>
      </c>
      <c r="H263" s="108">
        <f t="shared" ref="H263:H326" si="8">(Beta1)+
(Beta2*((1-EXP(-F263/Lambda1))/(F263/Lambda1)))+
(Beta3*((((1-EXP(-F263/Lambda1))/(F263/Lambda1)))-
(EXP(-F263/Lambda1))))+
(Beta4*((((1-EXP(-F263/Lambda2))/(F263/Lambda2)))-
(EXP(-F263/Lambda2))))</f>
        <v>1.6574193177852144E-2</v>
      </c>
      <c r="I263" s="136">
        <f t="shared" ref="I263:I326" si="9">IF(G263&gt;0,POWER(G263-H263,2),"")</f>
        <v>1.4262463413280197E-5</v>
      </c>
      <c r="J263" s="398"/>
      <c r="K263" s="398"/>
      <c r="L263" s="398"/>
      <c r="M263" s="396"/>
      <c r="N263" s="396"/>
      <c r="O263" s="396"/>
      <c r="P263" s="396"/>
      <c r="Q263" s="396"/>
      <c r="R263" s="396"/>
      <c r="S263" s="396"/>
      <c r="T263" s="396"/>
    </row>
    <row r="264" spans="2:20">
      <c r="B264" s="394" t="s">
        <v>90</v>
      </c>
      <c r="C264" s="391" t="s">
        <v>17</v>
      </c>
      <c r="D264" s="392">
        <v>9</v>
      </c>
      <c r="E264" s="401">
        <v>2011</v>
      </c>
      <c r="F264" s="113">
        <v>4.4954265447078576</v>
      </c>
      <c r="G264" s="110">
        <v>1.7079973253123569E-2</v>
      </c>
      <c r="H264" s="108">
        <f t="shared" si="8"/>
        <v>1.6575049589704387E-2</v>
      </c>
      <c r="I264" s="136">
        <f t="shared" si="9"/>
        <v>2.5494790588064693E-7</v>
      </c>
      <c r="J264" s="398"/>
      <c r="K264" s="398"/>
      <c r="L264" s="398"/>
      <c r="M264" s="396"/>
      <c r="N264" s="396"/>
      <c r="O264" s="396"/>
      <c r="P264" s="396"/>
      <c r="Q264" s="396"/>
      <c r="R264" s="396"/>
      <c r="S264" s="396"/>
      <c r="T264" s="396"/>
    </row>
    <row r="265" spans="2:20">
      <c r="B265" s="394" t="s">
        <v>98</v>
      </c>
      <c r="C265" s="391" t="s">
        <v>17</v>
      </c>
      <c r="D265" s="392">
        <v>9</v>
      </c>
      <c r="E265" s="401">
        <v>2010</v>
      </c>
      <c r="F265" s="113">
        <v>4.496422126812269</v>
      </c>
      <c r="G265" s="110">
        <v>1.4524031349143927E-2</v>
      </c>
      <c r="H265" s="108">
        <f t="shared" si="8"/>
        <v>1.6575734363924545E-2</v>
      </c>
      <c r="I265" s="136">
        <f t="shared" si="9"/>
        <v>4.2094852608598761E-6</v>
      </c>
      <c r="J265" s="398"/>
      <c r="K265" s="398"/>
      <c r="L265" s="398"/>
      <c r="M265" s="396"/>
      <c r="N265" s="396"/>
      <c r="O265" s="396"/>
      <c r="P265" s="396"/>
      <c r="Q265" s="396"/>
      <c r="R265" s="396"/>
      <c r="S265" s="396"/>
      <c r="T265" s="396"/>
    </row>
    <row r="266" spans="2:20">
      <c r="B266" s="394" t="s">
        <v>89</v>
      </c>
      <c r="C266" s="391" t="s">
        <v>17</v>
      </c>
      <c r="D266" s="392">
        <v>9</v>
      </c>
      <c r="E266" s="401">
        <v>2012</v>
      </c>
      <c r="F266" s="113">
        <v>4.4969199178644761</v>
      </c>
      <c r="G266" s="110">
        <v>2.1085884529735911E-2</v>
      </c>
      <c r="H266" s="108">
        <f t="shared" si="8"/>
        <v>1.657607663247216E-2</v>
      </c>
      <c r="I266" s="136">
        <f t="shared" si="9"/>
        <v>2.0338367270222492E-5</v>
      </c>
      <c r="J266" s="398"/>
      <c r="K266" s="398"/>
      <c r="L266" s="398"/>
      <c r="M266" s="396"/>
      <c r="N266" s="396"/>
      <c r="O266" s="396"/>
      <c r="P266" s="396"/>
      <c r="Q266" s="396"/>
      <c r="R266" s="396"/>
      <c r="S266" s="396"/>
      <c r="T266" s="396"/>
    </row>
    <row r="267" spans="2:20">
      <c r="B267" s="394" t="s">
        <v>91</v>
      </c>
      <c r="C267" s="391" t="s">
        <v>17</v>
      </c>
      <c r="D267" s="392">
        <v>3</v>
      </c>
      <c r="E267" s="401">
        <v>2012</v>
      </c>
      <c r="F267" s="113">
        <v>4.5009022462821227</v>
      </c>
      <c r="G267" s="110">
        <v>1.900587178266086E-2</v>
      </c>
      <c r="H267" s="108">
        <f t="shared" si="8"/>
        <v>1.6578811952403676E-2</v>
      </c>
      <c r="I267" s="136">
        <f t="shared" si="9"/>
        <v>5.8906194196480338E-6</v>
      </c>
      <c r="J267" s="398"/>
      <c r="K267" s="398"/>
      <c r="L267" s="398"/>
      <c r="M267" s="396"/>
      <c r="N267" s="396"/>
      <c r="O267" s="396"/>
      <c r="P267" s="396"/>
      <c r="Q267" s="396"/>
      <c r="R267" s="396"/>
      <c r="S267" s="396"/>
      <c r="T267" s="396"/>
    </row>
    <row r="268" spans="2:20">
      <c r="B268" s="394" t="s">
        <v>82</v>
      </c>
      <c r="C268" s="391" t="s">
        <v>17</v>
      </c>
      <c r="D268" s="392">
        <v>12</v>
      </c>
      <c r="E268" s="401">
        <v>2015</v>
      </c>
      <c r="F268" s="113">
        <v>4.5229295003422303</v>
      </c>
      <c r="G268" s="110">
        <v>1.4690024354294761E-2</v>
      </c>
      <c r="H268" s="108">
        <f t="shared" si="8"/>
        <v>1.6593851627946778E-2</v>
      </c>
      <c r="I268" s="136">
        <f t="shared" si="9"/>
        <v>3.6245582879012693E-6</v>
      </c>
      <c r="J268" s="398"/>
      <c r="K268" s="398"/>
      <c r="L268" s="398"/>
      <c r="M268" s="396"/>
      <c r="N268" s="396"/>
      <c r="O268" s="396"/>
      <c r="P268" s="396"/>
      <c r="Q268" s="396"/>
      <c r="R268" s="396"/>
      <c r="S268" s="396"/>
      <c r="T268" s="396"/>
    </row>
    <row r="269" spans="2:20">
      <c r="B269" s="394" t="s">
        <v>83</v>
      </c>
      <c r="C269" s="391" t="s">
        <v>17</v>
      </c>
      <c r="D269" s="392">
        <v>4</v>
      </c>
      <c r="E269" s="401">
        <v>2015</v>
      </c>
      <c r="F269" s="113">
        <v>4.5441118195900438</v>
      </c>
      <c r="G269" s="110">
        <v>1.5055373774138292E-2</v>
      </c>
      <c r="H269" s="108">
        <f t="shared" si="8"/>
        <v>1.6608172921066706E-2</v>
      </c>
      <c r="I269" s="136">
        <f t="shared" si="9"/>
        <v>2.4111851907016115E-6</v>
      </c>
      <c r="J269" s="398"/>
      <c r="K269" s="398"/>
      <c r="L269" s="398"/>
      <c r="M269" s="396"/>
      <c r="N269" s="396"/>
      <c r="O269" s="396"/>
      <c r="P269" s="396"/>
      <c r="Q269" s="396"/>
      <c r="R269" s="396"/>
      <c r="S269" s="396"/>
      <c r="T269" s="396"/>
    </row>
    <row r="270" spans="2:20">
      <c r="B270" s="394" t="s">
        <v>84</v>
      </c>
      <c r="C270" s="391" t="s">
        <v>17</v>
      </c>
      <c r="D270" s="392">
        <v>8</v>
      </c>
      <c r="E270" s="401">
        <v>2014</v>
      </c>
      <c r="F270" s="113">
        <v>4.5536977282357167</v>
      </c>
      <c r="G270" s="110">
        <v>1.6425625390795371E-2</v>
      </c>
      <c r="H270" s="108">
        <f t="shared" si="8"/>
        <v>1.661460918568718E-2</v>
      </c>
      <c r="I270" s="136">
        <f t="shared" si="9"/>
        <v>3.5714874731709271E-8</v>
      </c>
      <c r="J270" s="398"/>
      <c r="K270" s="398"/>
      <c r="L270" s="398"/>
      <c r="M270" s="396"/>
      <c r="N270" s="396"/>
      <c r="O270" s="396"/>
      <c r="P270" s="396"/>
      <c r="Q270" s="396"/>
      <c r="R270" s="396"/>
      <c r="S270" s="396"/>
      <c r="T270" s="396"/>
    </row>
    <row r="271" spans="2:20">
      <c r="B271" s="394" t="s">
        <v>85</v>
      </c>
      <c r="C271" s="391" t="s">
        <v>17</v>
      </c>
      <c r="D271" s="392">
        <v>5</v>
      </c>
      <c r="E271" s="401">
        <v>2015</v>
      </c>
      <c r="F271" s="113">
        <v>4.55917342980998</v>
      </c>
      <c r="G271" s="110">
        <v>1.4207624344104542E-2</v>
      </c>
      <c r="H271" s="108">
        <f t="shared" si="8"/>
        <v>1.6618273388721291E-2</v>
      </c>
      <c r="I271" s="136">
        <f t="shared" si="9"/>
        <v>5.8112288163116428E-6</v>
      </c>
      <c r="J271" s="398"/>
      <c r="K271" s="398"/>
      <c r="L271" s="398"/>
      <c r="M271" s="396"/>
      <c r="N271" s="396"/>
      <c r="O271" s="396"/>
      <c r="P271" s="396"/>
      <c r="Q271" s="396"/>
      <c r="R271" s="396"/>
      <c r="S271" s="396"/>
      <c r="T271" s="396"/>
    </row>
    <row r="272" spans="2:20">
      <c r="B272" s="394" t="s">
        <v>88</v>
      </c>
      <c r="C272" s="391" t="s">
        <v>17</v>
      </c>
      <c r="D272" s="392">
        <v>11</v>
      </c>
      <c r="E272" s="401">
        <v>2015</v>
      </c>
      <c r="F272" s="113">
        <v>4.5715589452755774</v>
      </c>
      <c r="G272" s="110">
        <v>1.3201685854219349E-2</v>
      </c>
      <c r="H272" s="108">
        <f t="shared" si="8"/>
        <v>1.6626528678475225E-2</v>
      </c>
      <c r="I272" s="136">
        <f t="shared" si="9"/>
        <v>1.1729548370856967E-5</v>
      </c>
      <c r="J272" s="398"/>
      <c r="K272" s="398"/>
      <c r="L272" s="398"/>
      <c r="M272" s="396"/>
      <c r="N272" s="396"/>
      <c r="O272" s="396"/>
      <c r="P272" s="396"/>
      <c r="Q272" s="396"/>
      <c r="R272" s="396"/>
      <c r="S272" s="396"/>
      <c r="T272" s="396"/>
    </row>
    <row r="273" spans="2:20">
      <c r="B273" s="394" t="s">
        <v>86</v>
      </c>
      <c r="C273" s="391" t="s">
        <v>17</v>
      </c>
      <c r="D273" s="392">
        <v>7</v>
      </c>
      <c r="E273" s="401">
        <v>2015</v>
      </c>
      <c r="F273" s="113">
        <v>4.5739963693717822</v>
      </c>
      <c r="G273" s="110">
        <v>1.4907678372218194E-2</v>
      </c>
      <c r="H273" s="108">
        <f t="shared" si="8"/>
        <v>1.6628147973311861E-2</v>
      </c>
      <c r="I273" s="136">
        <f t="shared" si="9"/>
        <v>2.9600156482874004E-6</v>
      </c>
      <c r="J273" s="398"/>
      <c r="K273" s="398"/>
      <c r="L273" s="398"/>
      <c r="M273" s="396"/>
      <c r="N273" s="396"/>
      <c r="O273" s="396"/>
      <c r="P273" s="396"/>
      <c r="Q273" s="396"/>
      <c r="R273" s="396"/>
      <c r="S273" s="396"/>
      <c r="T273" s="396"/>
    </row>
    <row r="274" spans="2:20">
      <c r="B274" s="394" t="s">
        <v>87</v>
      </c>
      <c r="C274" s="391" t="s">
        <v>17</v>
      </c>
      <c r="D274" s="392">
        <v>3</v>
      </c>
      <c r="E274" s="401">
        <v>2012</v>
      </c>
      <c r="F274" s="113">
        <v>4.5748242175346903</v>
      </c>
      <c r="G274" s="110">
        <v>2.0988490052863584E-2</v>
      </c>
      <c r="H274" s="108">
        <f t="shared" si="8"/>
        <v>1.6628697556343476E-2</v>
      </c>
      <c r="I274" s="136">
        <f t="shared" si="9"/>
        <v>1.9007790612713033E-5</v>
      </c>
      <c r="J274" s="398"/>
      <c r="K274" s="398"/>
      <c r="L274" s="398"/>
      <c r="M274" s="396"/>
      <c r="N274" s="396"/>
      <c r="O274" s="396"/>
      <c r="P274" s="396"/>
      <c r="Q274" s="396"/>
      <c r="R274" s="396"/>
      <c r="S274" s="396"/>
      <c r="T274" s="396"/>
    </row>
    <row r="275" spans="2:20">
      <c r="B275" s="394" t="s">
        <v>89</v>
      </c>
      <c r="C275" s="391" t="s">
        <v>17</v>
      </c>
      <c r="D275" s="392">
        <v>8</v>
      </c>
      <c r="E275" s="401">
        <v>2012</v>
      </c>
      <c r="F275" s="113">
        <v>4.5794720709460472</v>
      </c>
      <c r="G275" s="110">
        <v>2.1788239475016784E-2</v>
      </c>
      <c r="H275" s="108">
        <f t="shared" si="8"/>
        <v>1.6631779410694311E-2</v>
      </c>
      <c r="I275" s="136">
        <f t="shared" si="9"/>
        <v>2.6589080394952518E-5</v>
      </c>
      <c r="J275" s="398"/>
      <c r="K275" s="398"/>
      <c r="L275" s="398"/>
      <c r="M275" s="396"/>
      <c r="N275" s="396"/>
      <c r="O275" s="396"/>
      <c r="P275" s="396"/>
      <c r="Q275" s="396"/>
      <c r="R275" s="396"/>
      <c r="S275" s="396"/>
      <c r="T275" s="396"/>
    </row>
    <row r="276" spans="2:20">
      <c r="B276" s="394" t="s">
        <v>98</v>
      </c>
      <c r="C276" s="391" t="s">
        <v>17</v>
      </c>
      <c r="D276" s="392">
        <v>8</v>
      </c>
      <c r="E276" s="401">
        <v>2010</v>
      </c>
      <c r="F276" s="113">
        <v>4.5805488146350575</v>
      </c>
      <c r="G276" s="110">
        <v>1.4983501716593963E-2</v>
      </c>
      <c r="H276" s="108">
        <f t="shared" si="8"/>
        <v>1.6632492471020638E-2</v>
      </c>
      <c r="I276" s="136">
        <f t="shared" si="9"/>
        <v>2.7191705081846552E-6</v>
      </c>
      <c r="J276" s="398"/>
      <c r="K276" s="398"/>
      <c r="L276" s="398"/>
      <c r="M276" s="396"/>
      <c r="N276" s="396"/>
      <c r="O276" s="396"/>
      <c r="P276" s="396"/>
      <c r="Q276" s="396"/>
      <c r="R276" s="396"/>
      <c r="S276" s="396"/>
      <c r="T276" s="396"/>
    </row>
    <row r="277" spans="2:20">
      <c r="B277" s="394" t="s">
        <v>90</v>
      </c>
      <c r="C277" s="391" t="s">
        <v>17</v>
      </c>
      <c r="D277" s="392">
        <v>8</v>
      </c>
      <c r="E277" s="401">
        <v>2011</v>
      </c>
      <c r="F277" s="113">
        <v>4.5813766627979655</v>
      </c>
      <c r="G277" s="110">
        <v>1.7622742483461528E-2</v>
      </c>
      <c r="H277" s="108">
        <f t="shared" si="8"/>
        <v>1.6633040473992083E-2</v>
      </c>
      <c r="I277" s="136">
        <f t="shared" si="9"/>
        <v>9.7951006754785656E-7</v>
      </c>
      <c r="J277" s="398"/>
      <c r="K277" s="398"/>
      <c r="L277" s="398"/>
      <c r="M277" s="396"/>
      <c r="N277" s="396"/>
      <c r="O277" s="396"/>
      <c r="P277" s="396"/>
      <c r="Q277" s="396"/>
      <c r="R277" s="396"/>
      <c r="S277" s="396"/>
      <c r="T277" s="396"/>
    </row>
    <row r="278" spans="2:20">
      <c r="B278" s="394" t="s">
        <v>91</v>
      </c>
      <c r="C278" s="391" t="s">
        <v>17</v>
      </c>
      <c r="D278" s="392">
        <v>2</v>
      </c>
      <c r="E278" s="401">
        <v>2012</v>
      </c>
      <c r="F278" s="113">
        <v>4.5831622176591384</v>
      </c>
      <c r="G278" s="110">
        <v>1.9141938232391961E-2</v>
      </c>
      <c r="H278" s="108">
        <f t="shared" si="8"/>
        <v>1.6634221765266095E-2</v>
      </c>
      <c r="I278" s="136">
        <f t="shared" si="9"/>
        <v>6.2886418794942338E-6</v>
      </c>
      <c r="J278" s="398"/>
      <c r="K278" s="398"/>
      <c r="L278" s="398"/>
      <c r="M278" s="396"/>
      <c r="N278" s="396"/>
      <c r="O278" s="396"/>
      <c r="P278" s="396"/>
      <c r="Q278" s="396"/>
      <c r="R278" s="396"/>
      <c r="S278" s="396"/>
      <c r="T278" s="396"/>
    </row>
    <row r="279" spans="2:20">
      <c r="B279" s="394" t="s">
        <v>82</v>
      </c>
      <c r="C279" s="391" t="s">
        <v>17</v>
      </c>
      <c r="D279" s="392">
        <v>11</v>
      </c>
      <c r="E279" s="401">
        <v>2015</v>
      </c>
      <c r="F279" s="113">
        <v>4.604413154721164</v>
      </c>
      <c r="G279" s="110">
        <v>1.380336083925549E-2</v>
      </c>
      <c r="H279" s="108">
        <f t="shared" si="8"/>
        <v>1.6648210650383792E-2</v>
      </c>
      <c r="I279" s="136">
        <f t="shared" si="9"/>
        <v>8.0931704478767332E-6</v>
      </c>
      <c r="J279" s="398"/>
      <c r="K279" s="398"/>
      <c r="L279" s="398"/>
      <c r="M279" s="396"/>
      <c r="N279" s="396"/>
      <c r="O279" s="396"/>
      <c r="P279" s="396"/>
      <c r="Q279" s="396"/>
      <c r="R279" s="396"/>
      <c r="S279" s="396"/>
      <c r="T279" s="396"/>
    </row>
    <row r="280" spans="2:20">
      <c r="B280" s="394" t="s">
        <v>83</v>
      </c>
      <c r="C280" s="391" t="s">
        <v>17</v>
      </c>
      <c r="D280" s="392">
        <v>3</v>
      </c>
      <c r="E280" s="401">
        <v>2015</v>
      </c>
      <c r="F280" s="113">
        <v>4.6298301288034347</v>
      </c>
      <c r="G280" s="110">
        <v>1.428297295658636E-2</v>
      </c>
      <c r="H280" s="108">
        <f t="shared" si="8"/>
        <v>1.6664774466928031E-2</v>
      </c>
      <c r="I280" s="136">
        <f t="shared" si="9"/>
        <v>5.6729784346658654E-6</v>
      </c>
      <c r="J280" s="398"/>
      <c r="K280" s="398"/>
      <c r="L280" s="398"/>
      <c r="M280" s="396"/>
      <c r="N280" s="396"/>
      <c r="O280" s="396"/>
      <c r="P280" s="396"/>
      <c r="Q280" s="396"/>
      <c r="R280" s="396"/>
      <c r="S280" s="396"/>
      <c r="T280" s="396"/>
    </row>
    <row r="281" spans="2:20">
      <c r="B281" s="394" t="s">
        <v>84</v>
      </c>
      <c r="C281" s="391" t="s">
        <v>17</v>
      </c>
      <c r="D281" s="392">
        <v>7</v>
      </c>
      <c r="E281" s="401">
        <v>2014</v>
      </c>
      <c r="F281" s="113">
        <v>4.6379192334017798</v>
      </c>
      <c r="G281" s="110">
        <v>1.7187208158705222E-2</v>
      </c>
      <c r="H281" s="108">
        <f t="shared" si="8"/>
        <v>1.6670008509103697E-2</v>
      </c>
      <c r="I281" s="136">
        <f t="shared" si="9"/>
        <v>2.6749547754794004E-7</v>
      </c>
      <c r="J281" s="398"/>
      <c r="K281" s="398"/>
      <c r="L281" s="398"/>
      <c r="M281" s="396"/>
      <c r="N281" s="396"/>
      <c r="O281" s="396"/>
      <c r="P281" s="396"/>
      <c r="Q281" s="396"/>
      <c r="R281" s="396"/>
      <c r="S281" s="396"/>
      <c r="T281" s="396"/>
    </row>
    <row r="282" spans="2:20">
      <c r="B282" s="394" t="s">
        <v>85</v>
      </c>
      <c r="C282" s="391" t="s">
        <v>17</v>
      </c>
      <c r="D282" s="392">
        <v>4</v>
      </c>
      <c r="E282" s="401">
        <v>2015</v>
      </c>
      <c r="F282" s="113">
        <v>4.6399365971396662</v>
      </c>
      <c r="G282" s="110">
        <v>1.4859311887683935E-2</v>
      </c>
      <c r="H282" s="108">
        <f t="shared" si="8"/>
        <v>1.6671311057759083E-2</v>
      </c>
      <c r="I282" s="136">
        <f t="shared" si="9"/>
        <v>3.2833409923530264E-6</v>
      </c>
      <c r="J282" s="398"/>
      <c r="K282" s="398"/>
      <c r="L282" s="398"/>
      <c r="M282" s="396"/>
      <c r="N282" s="396"/>
      <c r="O282" s="396"/>
      <c r="P282" s="396"/>
      <c r="Q282" s="396"/>
      <c r="R282" s="396"/>
      <c r="S282" s="396"/>
      <c r="T282" s="396"/>
    </row>
    <row r="283" spans="2:20">
      <c r="B283" s="394" t="s">
        <v>88</v>
      </c>
      <c r="C283" s="391" t="s">
        <v>17</v>
      </c>
      <c r="D283" s="392">
        <v>10</v>
      </c>
      <c r="E283" s="401">
        <v>2015</v>
      </c>
      <c r="F283" s="113">
        <v>4.6555197027476289</v>
      </c>
      <c r="G283" s="110">
        <v>1.5053493732742644E-2</v>
      </c>
      <c r="H283" s="108">
        <f t="shared" si="8"/>
        <v>1.6681335503446394E-2</v>
      </c>
      <c r="I283" s="136">
        <f t="shared" si="9"/>
        <v>2.6498688304479217E-6</v>
      </c>
      <c r="J283" s="398"/>
      <c r="K283" s="398"/>
      <c r="L283" s="398"/>
      <c r="M283" s="396"/>
      <c r="N283" s="396"/>
      <c r="O283" s="396"/>
      <c r="P283" s="396"/>
      <c r="Q283" s="396"/>
      <c r="R283" s="396"/>
      <c r="S283" s="396"/>
      <c r="T283" s="396"/>
    </row>
    <row r="284" spans="2:20">
      <c r="B284" s="394" t="s">
        <v>87</v>
      </c>
      <c r="C284" s="391" t="s">
        <v>17</v>
      </c>
      <c r="D284" s="392">
        <v>2</v>
      </c>
      <c r="E284" s="401">
        <v>2012</v>
      </c>
      <c r="F284" s="113">
        <v>4.6570841889117052</v>
      </c>
      <c r="G284" s="110">
        <v>2.0974204598762033E-2</v>
      </c>
      <c r="H284" s="108">
        <f t="shared" si="8"/>
        <v>1.6682338320126826E-2</v>
      </c>
      <c r="I284" s="136">
        <f t="shared" si="9"/>
        <v>1.8420116153686021E-5</v>
      </c>
      <c r="J284" s="398"/>
      <c r="K284" s="398"/>
      <c r="L284" s="398"/>
      <c r="M284" s="396"/>
      <c r="N284" s="396"/>
      <c r="O284" s="396"/>
      <c r="P284" s="396"/>
      <c r="Q284" s="396"/>
      <c r="R284" s="396"/>
      <c r="S284" s="396"/>
      <c r="T284" s="396"/>
    </row>
    <row r="285" spans="2:20">
      <c r="B285" s="394" t="s">
        <v>86</v>
      </c>
      <c r="C285" s="391" t="s">
        <v>17</v>
      </c>
      <c r="D285" s="392">
        <v>6</v>
      </c>
      <c r="E285" s="401">
        <v>2015</v>
      </c>
      <c r="F285" s="113">
        <v>4.6581271796877548</v>
      </c>
      <c r="G285" s="110">
        <v>1.4262057723722531E-2</v>
      </c>
      <c r="H285" s="108">
        <f t="shared" si="8"/>
        <v>1.6683006502010801E-2</v>
      </c>
      <c r="I285" s="136">
        <f t="shared" si="9"/>
        <v>5.8609929870954661E-6</v>
      </c>
      <c r="J285" s="398"/>
      <c r="K285" s="398"/>
      <c r="L285" s="398"/>
      <c r="M285" s="396"/>
      <c r="N285" s="396"/>
      <c r="O285" s="396"/>
      <c r="P285" s="396"/>
      <c r="Q285" s="396"/>
      <c r="R285" s="396"/>
      <c r="S285" s="396"/>
      <c r="T285" s="396"/>
    </row>
    <row r="286" spans="2:20">
      <c r="B286" s="394" t="s">
        <v>91</v>
      </c>
      <c r="C286" s="391" t="s">
        <v>17</v>
      </c>
      <c r="D286" s="392">
        <v>1</v>
      </c>
      <c r="E286" s="401">
        <v>2012</v>
      </c>
      <c r="F286" s="113">
        <v>4.6636028812620189</v>
      </c>
      <c r="G286" s="110">
        <v>1.9109076863622738E-2</v>
      </c>
      <c r="H286" s="108">
        <f t="shared" si="8"/>
        <v>1.668650971282527E-2</v>
      </c>
      <c r="I286" s="136">
        <f t="shared" si="9"/>
        <v>5.8688316001229654E-6</v>
      </c>
      <c r="J286" s="398"/>
      <c r="K286" s="398"/>
      <c r="L286" s="398"/>
      <c r="M286" s="396"/>
      <c r="N286" s="396"/>
      <c r="O286" s="396"/>
      <c r="P286" s="396"/>
      <c r="Q286" s="396"/>
      <c r="R286" s="396"/>
      <c r="S286" s="396"/>
      <c r="T286" s="396"/>
    </row>
    <row r="287" spans="2:20">
      <c r="B287" s="394" t="s">
        <v>98</v>
      </c>
      <c r="C287" s="391" t="s">
        <v>17</v>
      </c>
      <c r="D287" s="392">
        <v>7</v>
      </c>
      <c r="E287" s="401">
        <v>2010</v>
      </c>
      <c r="F287" s="113">
        <v>4.6651732935100485</v>
      </c>
      <c r="G287" s="110">
        <v>1.7148077203549206E-2</v>
      </c>
      <c r="H287" s="108">
        <f t="shared" si="8"/>
        <v>1.6687512955308858E-2</v>
      </c>
      <c r="I287" s="136">
        <f t="shared" si="9"/>
        <v>2.1211942675719738E-7</v>
      </c>
      <c r="J287" s="398"/>
      <c r="K287" s="398"/>
      <c r="L287" s="398"/>
      <c r="M287" s="396"/>
      <c r="N287" s="396"/>
      <c r="O287" s="396"/>
      <c r="P287" s="396"/>
      <c r="Q287" s="396"/>
      <c r="R287" s="396"/>
      <c r="S287" s="396"/>
      <c r="T287" s="396"/>
    </row>
    <row r="288" spans="2:20">
      <c r="B288" s="394" t="s">
        <v>89</v>
      </c>
      <c r="C288" s="391" t="s">
        <v>17</v>
      </c>
      <c r="D288" s="392">
        <v>7</v>
      </c>
      <c r="E288" s="401">
        <v>2012</v>
      </c>
      <c r="F288" s="113">
        <v>4.6654221890361525</v>
      </c>
      <c r="G288" s="110">
        <v>2.2231157324094367E-2</v>
      </c>
      <c r="H288" s="108">
        <f t="shared" si="8"/>
        <v>1.6687671900380698E-2</v>
      </c>
      <c r="I288" s="136">
        <f t="shared" si="9"/>
        <v>3.073023064292592E-5</v>
      </c>
      <c r="J288" s="398"/>
      <c r="K288" s="398"/>
      <c r="L288" s="398"/>
      <c r="M288" s="396"/>
      <c r="N288" s="396"/>
      <c r="O288" s="396"/>
      <c r="P288" s="396"/>
      <c r="Q288" s="396"/>
      <c r="R288" s="396"/>
      <c r="S288" s="396"/>
      <c r="T288" s="396"/>
    </row>
    <row r="289" spans="2:20">
      <c r="B289" s="394" t="s">
        <v>90</v>
      </c>
      <c r="C289" s="391" t="s">
        <v>17</v>
      </c>
      <c r="D289" s="392">
        <v>7</v>
      </c>
      <c r="E289" s="401">
        <v>2011</v>
      </c>
      <c r="F289" s="113">
        <v>4.6659496105081315</v>
      </c>
      <c r="G289" s="110">
        <v>1.5310904291257555E-2</v>
      </c>
      <c r="H289" s="108">
        <f t="shared" si="8"/>
        <v>1.6688008657572785E-2</v>
      </c>
      <c r="I289" s="136">
        <f t="shared" si="9"/>
        <v>1.8964164357244723E-6</v>
      </c>
      <c r="J289" s="398"/>
      <c r="K289" s="398"/>
      <c r="L289" s="398"/>
      <c r="M289" s="396"/>
      <c r="N289" s="396"/>
      <c r="O289" s="396"/>
      <c r="P289" s="396"/>
      <c r="Q289" s="396"/>
      <c r="R289" s="396"/>
      <c r="S289" s="396"/>
      <c r="T289" s="396"/>
    </row>
    <row r="290" spans="2:20">
      <c r="B290" s="394" t="s">
        <v>82</v>
      </c>
      <c r="C290" s="391" t="s">
        <v>17</v>
      </c>
      <c r="D290" s="392">
        <v>10</v>
      </c>
      <c r="E290" s="401">
        <v>2015</v>
      </c>
      <c r="F290" s="113">
        <v>4.6883739121932146</v>
      </c>
      <c r="G290" s="110">
        <v>1.4561046448909078E-2</v>
      </c>
      <c r="H290" s="108">
        <f t="shared" si="8"/>
        <v>1.6702259173381622E-2</v>
      </c>
      <c r="I290" s="136">
        <f t="shared" si="9"/>
        <v>4.5847919314431365E-6</v>
      </c>
      <c r="J290" s="398"/>
      <c r="K290" s="398"/>
      <c r="L290" s="398"/>
      <c r="M290" s="396"/>
      <c r="N290" s="396"/>
      <c r="O290" s="396"/>
      <c r="P290" s="396"/>
      <c r="Q290" s="396"/>
      <c r="R290" s="396"/>
      <c r="S290" s="396"/>
      <c r="T290" s="396"/>
    </row>
    <row r="291" spans="2:20">
      <c r="B291" s="394" t="s">
        <v>83</v>
      </c>
      <c r="C291" s="391" t="s">
        <v>17</v>
      </c>
      <c r="D291" s="392">
        <v>2</v>
      </c>
      <c r="E291" s="401">
        <v>2015</v>
      </c>
      <c r="F291" s="113">
        <v>4.7092474512770623</v>
      </c>
      <c r="G291" s="110">
        <v>1.4137967075921387E-2</v>
      </c>
      <c r="H291" s="108">
        <f t="shared" si="8"/>
        <v>1.6715407890640351E-2</v>
      </c>
      <c r="I291" s="136">
        <f t="shared" si="9"/>
        <v>6.6432011533791595E-6</v>
      </c>
      <c r="J291" s="398"/>
      <c r="K291" s="398"/>
      <c r="L291" s="398"/>
      <c r="M291" s="396"/>
      <c r="N291" s="396"/>
      <c r="O291" s="396"/>
      <c r="P291" s="396"/>
      <c r="Q291" s="396"/>
      <c r="R291" s="396"/>
      <c r="S291" s="396"/>
      <c r="T291" s="396"/>
    </row>
    <row r="292" spans="2:20">
      <c r="B292" s="394" t="s">
        <v>84</v>
      </c>
      <c r="C292" s="391" t="s">
        <v>17</v>
      </c>
      <c r="D292" s="392">
        <v>6</v>
      </c>
      <c r="E292" s="401">
        <v>2014</v>
      </c>
      <c r="F292" s="113">
        <v>4.7203285420944567</v>
      </c>
      <c r="G292" s="110">
        <v>1.7206142108244477E-2</v>
      </c>
      <c r="H292" s="108">
        <f t="shared" si="8"/>
        <v>1.672234350145612E-2</v>
      </c>
      <c r="I292" s="136">
        <f t="shared" si="9"/>
        <v>2.3406109193035453E-7</v>
      </c>
      <c r="J292" s="398"/>
      <c r="K292" s="398"/>
      <c r="L292" s="398"/>
      <c r="M292" s="396"/>
      <c r="N292" s="396"/>
      <c r="O292" s="396"/>
      <c r="P292" s="396"/>
      <c r="Q292" s="396"/>
      <c r="R292" s="396"/>
      <c r="S292" s="396"/>
      <c r="T292" s="396"/>
    </row>
    <row r="293" spans="2:20">
      <c r="B293" s="394" t="s">
        <v>85</v>
      </c>
      <c r="C293" s="391" t="s">
        <v>17</v>
      </c>
      <c r="D293" s="392">
        <v>3</v>
      </c>
      <c r="E293" s="401">
        <v>2015</v>
      </c>
      <c r="F293" s="113">
        <v>4.725654906353058</v>
      </c>
      <c r="G293" s="110">
        <v>1.481425179095212E-2</v>
      </c>
      <c r="H293" s="108">
        <f t="shared" si="8"/>
        <v>1.6725666397507302E-2</v>
      </c>
      <c r="I293" s="136">
        <f t="shared" si="9"/>
        <v>3.6535057981524984E-6</v>
      </c>
      <c r="J293" s="398"/>
      <c r="K293" s="398"/>
      <c r="L293" s="398"/>
      <c r="M293" s="396"/>
      <c r="N293" s="396"/>
      <c r="O293" s="396"/>
      <c r="P293" s="396"/>
      <c r="Q293" s="396"/>
      <c r="R293" s="396"/>
      <c r="S293" s="396"/>
      <c r="T293" s="396"/>
    </row>
    <row r="294" spans="2:20">
      <c r="B294" s="394" t="s">
        <v>87</v>
      </c>
      <c r="C294" s="391" t="s">
        <v>17</v>
      </c>
      <c r="D294" s="392">
        <v>1</v>
      </c>
      <c r="E294" s="401">
        <v>2012</v>
      </c>
      <c r="F294" s="113">
        <v>4.7375248525145857</v>
      </c>
      <c r="G294" s="110">
        <v>2.0729505325809486E-2</v>
      </c>
      <c r="H294" s="108">
        <f t="shared" si="8"/>
        <v>1.6733046485263928E-2</v>
      </c>
      <c r="I294" s="136">
        <f t="shared" si="9"/>
        <v>1.5971683264174748E-5</v>
      </c>
      <c r="J294" s="398"/>
      <c r="K294" s="398"/>
      <c r="L294" s="398"/>
      <c r="M294" s="396"/>
      <c r="N294" s="396"/>
      <c r="O294" s="396"/>
      <c r="P294" s="396"/>
      <c r="Q294" s="396"/>
      <c r="R294" s="396"/>
      <c r="S294" s="396"/>
      <c r="T294" s="396"/>
    </row>
    <row r="295" spans="2:20">
      <c r="B295" s="394" t="s">
        <v>88</v>
      </c>
      <c r="C295" s="391" t="s">
        <v>17</v>
      </c>
      <c r="D295" s="392">
        <v>9</v>
      </c>
      <c r="E295" s="401">
        <v>2015</v>
      </c>
      <c r="F295" s="113">
        <v>4.7383485781843069</v>
      </c>
      <c r="G295" s="110">
        <v>1.5524069217799157E-2</v>
      </c>
      <c r="H295" s="108">
        <f t="shared" si="8"/>
        <v>1.6733557357966868E-2</v>
      </c>
      <c r="I295" s="136">
        <f t="shared" si="9"/>
        <v>1.4628615612063476E-6</v>
      </c>
      <c r="J295" s="398"/>
      <c r="K295" s="398"/>
      <c r="L295" s="398"/>
      <c r="M295" s="396"/>
      <c r="N295" s="396"/>
      <c r="O295" s="396"/>
      <c r="P295" s="396"/>
      <c r="Q295" s="396"/>
      <c r="R295" s="396"/>
      <c r="S295" s="396"/>
      <c r="T295" s="396"/>
    </row>
    <row r="296" spans="2:20">
      <c r="B296" s="394" t="s">
        <v>86</v>
      </c>
      <c r="C296" s="391" t="s">
        <v>17</v>
      </c>
      <c r="D296" s="392">
        <v>5</v>
      </c>
      <c r="E296" s="401">
        <v>2015</v>
      </c>
      <c r="F296" s="113">
        <v>4.7426094325478303</v>
      </c>
      <c r="G296" s="110">
        <v>1.5198286611550909E-2</v>
      </c>
      <c r="H296" s="108">
        <f t="shared" si="8"/>
        <v>1.6736197303053171E-2</v>
      </c>
      <c r="I296" s="136">
        <f t="shared" si="9"/>
        <v>2.3651692950369649E-6</v>
      </c>
      <c r="J296" s="398"/>
      <c r="K296" s="398"/>
      <c r="L296" s="398"/>
      <c r="M296" s="396"/>
      <c r="N296" s="396"/>
      <c r="O296" s="396"/>
      <c r="P296" s="396"/>
      <c r="Q296" s="396"/>
      <c r="R296" s="396"/>
      <c r="S296" s="396"/>
      <c r="T296" s="396"/>
    </row>
    <row r="297" spans="2:20">
      <c r="B297" s="394" t="s">
        <v>89</v>
      </c>
      <c r="C297" s="391" t="s">
        <v>17</v>
      </c>
      <c r="D297" s="392">
        <v>6</v>
      </c>
      <c r="E297" s="401">
        <v>2012</v>
      </c>
      <c r="F297" s="113">
        <v>4.7480851341220944</v>
      </c>
      <c r="G297" s="110">
        <v>2.3439675602604858E-2</v>
      </c>
      <c r="H297" s="108">
        <f t="shared" si="8"/>
        <v>1.6739583511512147E-2</v>
      </c>
      <c r="I297" s="136">
        <f t="shared" si="9"/>
        <v>4.4891234029123094E-5</v>
      </c>
      <c r="J297" s="398"/>
      <c r="K297" s="398"/>
      <c r="L297" s="398"/>
      <c r="M297" s="396"/>
      <c r="N297" s="396"/>
      <c r="O297" s="396"/>
      <c r="P297" s="396"/>
      <c r="Q297" s="396"/>
      <c r="R297" s="396"/>
      <c r="S297" s="396"/>
      <c r="T297" s="396"/>
    </row>
    <row r="298" spans="2:20">
      <c r="B298" s="394" t="s">
        <v>90</v>
      </c>
      <c r="C298" s="391" t="s">
        <v>17</v>
      </c>
      <c r="D298" s="392">
        <v>6</v>
      </c>
      <c r="E298" s="401">
        <v>2011</v>
      </c>
      <c r="F298" s="113">
        <v>4.7483043992284237</v>
      </c>
      <c r="G298" s="110">
        <v>1.5555860780355518E-2</v>
      </c>
      <c r="H298" s="108">
        <f t="shared" si="8"/>
        <v>1.6739718956015753E-2</v>
      </c>
      <c r="I298" s="136">
        <f t="shared" si="9"/>
        <v>1.4015201800775816E-6</v>
      </c>
      <c r="J298" s="398"/>
      <c r="K298" s="398"/>
      <c r="L298" s="398"/>
      <c r="M298" s="396"/>
      <c r="N298" s="396"/>
      <c r="O298" s="396"/>
      <c r="P298" s="396"/>
      <c r="Q298" s="396"/>
      <c r="R298" s="396"/>
      <c r="S298" s="396"/>
      <c r="T298" s="396"/>
    </row>
    <row r="299" spans="2:20">
      <c r="B299" s="394" t="s">
        <v>98</v>
      </c>
      <c r="C299" s="391" t="s">
        <v>17</v>
      </c>
      <c r="D299" s="392">
        <v>6</v>
      </c>
      <c r="E299" s="401">
        <v>2010</v>
      </c>
      <c r="F299" s="113">
        <v>4.7492999813328352</v>
      </c>
      <c r="G299" s="110">
        <v>1.7935745907923389E-2</v>
      </c>
      <c r="H299" s="108">
        <f t="shared" si="8"/>
        <v>1.6740333803971292E-2</v>
      </c>
      <c r="I299" s="136">
        <f t="shared" si="9"/>
        <v>1.4290100982751788E-6</v>
      </c>
      <c r="J299" s="398"/>
      <c r="K299" s="398"/>
      <c r="L299" s="398"/>
      <c r="M299" s="396"/>
      <c r="N299" s="396"/>
      <c r="O299" s="396"/>
      <c r="P299" s="396"/>
      <c r="Q299" s="396"/>
      <c r="R299" s="396"/>
      <c r="S299" s="396"/>
      <c r="T299" s="396"/>
    </row>
    <row r="300" spans="2:20">
      <c r="B300" s="394" t="s">
        <v>91</v>
      </c>
      <c r="C300" s="391" t="s">
        <v>17</v>
      </c>
      <c r="D300" s="392">
        <v>12</v>
      </c>
      <c r="E300" s="401">
        <v>2011</v>
      </c>
      <c r="F300" s="113">
        <v>4.7529089664613284</v>
      </c>
      <c r="G300" s="110">
        <v>1.7549178594411619E-2</v>
      </c>
      <c r="H300" s="108">
        <f t="shared" si="8"/>
        <v>1.6742560638279461E-2</v>
      </c>
      <c r="I300" s="136">
        <f t="shared" si="9"/>
        <v>6.50632527154821E-7</v>
      </c>
      <c r="J300" s="398"/>
      <c r="K300" s="398"/>
      <c r="L300" s="398"/>
      <c r="M300" s="396"/>
      <c r="N300" s="396"/>
      <c r="O300" s="396"/>
      <c r="P300" s="396"/>
      <c r="Q300" s="396"/>
      <c r="R300" s="396"/>
      <c r="S300" s="396"/>
      <c r="T300" s="396"/>
    </row>
    <row r="301" spans="2:20">
      <c r="B301" s="394" t="s">
        <v>82</v>
      </c>
      <c r="C301" s="391" t="s">
        <v>17</v>
      </c>
      <c r="D301" s="392">
        <v>9</v>
      </c>
      <c r="E301" s="401">
        <v>2015</v>
      </c>
      <c r="F301" s="113">
        <v>4.7712027876298935</v>
      </c>
      <c r="G301" s="110">
        <v>1.52022847756731E-2</v>
      </c>
      <c r="H301" s="108">
        <f t="shared" si="8"/>
        <v>1.6753800872582131E-2</v>
      </c>
      <c r="I301" s="136">
        <f t="shared" si="9"/>
        <v>2.4072021989678319E-6</v>
      </c>
      <c r="J301" s="398"/>
      <c r="K301" s="398"/>
      <c r="L301" s="398"/>
      <c r="M301" s="396"/>
      <c r="N301" s="396"/>
      <c r="O301" s="396"/>
      <c r="P301" s="396"/>
      <c r="Q301" s="396"/>
      <c r="R301" s="396"/>
      <c r="S301" s="396"/>
      <c r="T301" s="396"/>
    </row>
    <row r="302" spans="2:20">
      <c r="B302" s="394" t="s">
        <v>83</v>
      </c>
      <c r="C302" s="391" t="s">
        <v>17</v>
      </c>
      <c r="D302" s="392">
        <v>1</v>
      </c>
      <c r="E302" s="401">
        <v>2015</v>
      </c>
      <c r="F302" s="113">
        <v>4.7886531295155521</v>
      </c>
      <c r="G302" s="110">
        <v>1.3715506793384373E-2</v>
      </c>
      <c r="H302" s="108">
        <f t="shared" si="8"/>
        <v>1.6764450033227601E-2</v>
      </c>
      <c r="I302" s="136">
        <f t="shared" si="9"/>
        <v>9.296054879785724E-6</v>
      </c>
      <c r="J302" s="398"/>
      <c r="K302" s="398"/>
      <c r="L302" s="398"/>
      <c r="M302" s="396"/>
      <c r="N302" s="396"/>
      <c r="O302" s="396"/>
      <c r="P302" s="396"/>
      <c r="Q302" s="396"/>
      <c r="R302" s="396"/>
      <c r="S302" s="396"/>
      <c r="T302" s="396"/>
    </row>
    <row r="303" spans="2:20">
      <c r="B303" s="394" t="s">
        <v>84</v>
      </c>
      <c r="C303" s="391" t="s">
        <v>17</v>
      </c>
      <c r="D303" s="392">
        <v>5</v>
      </c>
      <c r="E303" s="401">
        <v>2014</v>
      </c>
      <c r="F303" s="113">
        <v>4.8048036836537866</v>
      </c>
      <c r="G303" s="110">
        <v>1.7263443230167395E-2</v>
      </c>
      <c r="H303" s="108">
        <f t="shared" si="8"/>
        <v>1.677424394100914E-2</v>
      </c>
      <c r="I303" s="136">
        <f t="shared" si="9"/>
        <v>2.3931594451294251E-7</v>
      </c>
      <c r="J303" s="398"/>
      <c r="K303" s="398"/>
      <c r="L303" s="398"/>
      <c r="M303" s="396"/>
      <c r="N303" s="396"/>
      <c r="O303" s="396"/>
      <c r="P303" s="396"/>
      <c r="Q303" s="396"/>
      <c r="R303" s="396"/>
      <c r="S303" s="396"/>
      <c r="T303" s="396"/>
    </row>
    <row r="304" spans="2:20">
      <c r="B304" s="394" t="s">
        <v>85</v>
      </c>
      <c r="C304" s="391" t="s">
        <v>17</v>
      </c>
      <c r="D304" s="392">
        <v>2</v>
      </c>
      <c r="E304" s="401">
        <v>2015</v>
      </c>
      <c r="F304" s="113">
        <v>4.8050722288266874</v>
      </c>
      <c r="G304" s="110">
        <v>1.4864635258796235E-2</v>
      </c>
      <c r="H304" s="108">
        <f t="shared" si="8"/>
        <v>1.6774406293095023E-2</v>
      </c>
      <c r="I304" s="136">
        <f t="shared" si="9"/>
        <v>3.647225403446659E-6</v>
      </c>
      <c r="J304" s="398"/>
      <c r="K304" s="398"/>
      <c r="L304" s="398"/>
      <c r="M304" s="396"/>
      <c r="N304" s="396"/>
      <c r="O304" s="396"/>
      <c r="P304" s="396"/>
      <c r="Q304" s="396"/>
      <c r="R304" s="396"/>
      <c r="S304" s="396"/>
      <c r="T304" s="396"/>
    </row>
    <row r="305" spans="2:20">
      <c r="B305" s="394" t="s">
        <v>88</v>
      </c>
      <c r="C305" s="391" t="s">
        <v>17</v>
      </c>
      <c r="D305" s="392">
        <v>8</v>
      </c>
      <c r="E305" s="401">
        <v>2015</v>
      </c>
      <c r="F305" s="113">
        <v>4.8207033669045982</v>
      </c>
      <c r="G305" s="110">
        <v>1.6101541501763132E-2</v>
      </c>
      <c r="H305" s="108">
        <f t="shared" si="8"/>
        <v>1.6783828603080579E-2</v>
      </c>
      <c r="I305" s="136">
        <f t="shared" si="9"/>
        <v>4.6551568862416511E-7</v>
      </c>
      <c r="J305" s="398"/>
      <c r="K305" s="398"/>
      <c r="L305" s="398"/>
      <c r="M305" s="396"/>
      <c r="N305" s="396"/>
      <c r="O305" s="396"/>
      <c r="P305" s="396"/>
      <c r="Q305" s="396"/>
      <c r="R305" s="396"/>
      <c r="S305" s="396"/>
      <c r="T305" s="396"/>
    </row>
    <row r="306" spans="2:20">
      <c r="B306" s="394" t="s">
        <v>86</v>
      </c>
      <c r="C306" s="391" t="s">
        <v>17</v>
      </c>
      <c r="D306" s="392">
        <v>4</v>
      </c>
      <c r="E306" s="401">
        <v>2015</v>
      </c>
      <c r="F306" s="113">
        <v>4.8233725998775174</v>
      </c>
      <c r="G306" s="110">
        <v>1.5718299641170601E-2</v>
      </c>
      <c r="H306" s="108">
        <f t="shared" si="8"/>
        <v>1.6785432195528173E-2</v>
      </c>
      <c r="I306" s="136">
        <f t="shared" si="9"/>
        <v>1.1387718885697166E-6</v>
      </c>
      <c r="J306" s="398"/>
      <c r="K306" s="398"/>
      <c r="L306" s="398"/>
      <c r="M306" s="396"/>
      <c r="N306" s="396"/>
      <c r="O306" s="396"/>
      <c r="P306" s="396"/>
      <c r="Q306" s="396"/>
      <c r="R306" s="396"/>
      <c r="S306" s="396"/>
      <c r="T306" s="396"/>
    </row>
    <row r="307" spans="2:20">
      <c r="B307" s="394" t="s">
        <v>87</v>
      </c>
      <c r="C307" s="391" t="s">
        <v>17</v>
      </c>
      <c r="D307" s="392">
        <v>12</v>
      </c>
      <c r="E307" s="401">
        <v>2011</v>
      </c>
      <c r="F307" s="113">
        <v>4.8268309377138952</v>
      </c>
      <c r="G307" s="110">
        <v>1.9848069613550116E-2</v>
      </c>
      <c r="H307" s="108">
        <f t="shared" si="8"/>
        <v>1.6787507536596781E-2</v>
      </c>
      <c r="I307" s="136">
        <f t="shared" si="9"/>
        <v>9.3670402268849134E-6</v>
      </c>
      <c r="J307" s="398"/>
      <c r="K307" s="398"/>
      <c r="L307" s="398"/>
      <c r="M307" s="396"/>
      <c r="N307" s="396"/>
      <c r="O307" s="396"/>
      <c r="P307" s="396"/>
      <c r="Q307" s="396"/>
      <c r="R307" s="396"/>
      <c r="S307" s="396"/>
      <c r="T307" s="396"/>
    </row>
    <row r="308" spans="2:20">
      <c r="B308" s="394" t="s">
        <v>98</v>
      </c>
      <c r="C308" s="391" t="s">
        <v>17</v>
      </c>
      <c r="D308" s="392">
        <v>5</v>
      </c>
      <c r="E308" s="401">
        <v>2010</v>
      </c>
      <c r="F308" s="113">
        <v>4.8316547700531274</v>
      </c>
      <c r="G308" s="110">
        <v>1.8259816720629488E-2</v>
      </c>
      <c r="H308" s="108">
        <f t="shared" si="8"/>
        <v>1.6790397952251433E-2</v>
      </c>
      <c r="I308" s="136">
        <f t="shared" si="9"/>
        <v>2.1591915168616821E-6</v>
      </c>
      <c r="J308" s="398"/>
      <c r="K308" s="398"/>
      <c r="L308" s="398"/>
      <c r="M308" s="396"/>
      <c r="N308" s="396"/>
      <c r="O308" s="396"/>
      <c r="P308" s="396"/>
      <c r="Q308" s="396"/>
      <c r="R308" s="396"/>
      <c r="S308" s="396"/>
      <c r="T308" s="396"/>
    </row>
    <row r="309" spans="2:20">
      <c r="B309" s="394" t="s">
        <v>89</v>
      </c>
      <c r="C309" s="391" t="s">
        <v>17</v>
      </c>
      <c r="D309" s="392">
        <v>5</v>
      </c>
      <c r="E309" s="401">
        <v>2012</v>
      </c>
      <c r="F309" s="113">
        <v>4.8323066392881575</v>
      </c>
      <c r="G309" s="110">
        <v>2.2246714383411397E-2</v>
      </c>
      <c r="H309" s="108">
        <f t="shared" si="8"/>
        <v>1.6790788160895284E-2</v>
      </c>
      <c r="I309" s="136">
        <f t="shared" si="9"/>
        <v>2.9767130945538942E-5</v>
      </c>
      <c r="J309" s="398"/>
      <c r="K309" s="398"/>
      <c r="L309" s="398"/>
      <c r="M309" s="396"/>
      <c r="N309" s="396"/>
      <c r="O309" s="396"/>
      <c r="P309" s="396"/>
      <c r="Q309" s="396"/>
      <c r="R309" s="396"/>
      <c r="S309" s="396"/>
      <c r="T309" s="396"/>
    </row>
    <row r="310" spans="2:20">
      <c r="B310" s="394" t="s">
        <v>90</v>
      </c>
      <c r="C310" s="391" t="s">
        <v>17</v>
      </c>
      <c r="D310" s="392">
        <v>5</v>
      </c>
      <c r="E310" s="401">
        <v>2011</v>
      </c>
      <c r="F310" s="113">
        <v>4.8324310870512113</v>
      </c>
      <c r="G310" s="110">
        <v>1.6388829157972074E-2</v>
      </c>
      <c r="H310" s="108">
        <f t="shared" si="8"/>
        <v>1.6790862645267992E-2</v>
      </c>
      <c r="I310" s="136">
        <f t="shared" si="9"/>
        <v>1.6163092490731744E-7</v>
      </c>
      <c r="J310" s="398"/>
      <c r="K310" s="398"/>
      <c r="L310" s="398"/>
      <c r="M310" s="396"/>
      <c r="N310" s="396"/>
      <c r="O310" s="396"/>
      <c r="P310" s="396"/>
      <c r="Q310" s="396"/>
      <c r="R310" s="396"/>
      <c r="S310" s="396"/>
      <c r="T310" s="396"/>
    </row>
    <row r="311" spans="2:20">
      <c r="B311" s="394" t="s">
        <v>91</v>
      </c>
      <c r="C311" s="391" t="s">
        <v>17</v>
      </c>
      <c r="D311" s="392">
        <v>11</v>
      </c>
      <c r="E311" s="401">
        <v>2011</v>
      </c>
      <c r="F311" s="113">
        <v>4.8341733557339301</v>
      </c>
      <c r="G311" s="110">
        <v>1.757322455338111E-2</v>
      </c>
      <c r="H311" s="108">
        <f t="shared" si="8"/>
        <v>1.6791905068551605E-2</v>
      </c>
      <c r="I311" s="136">
        <f t="shared" si="9"/>
        <v>6.1046013737424387E-7</v>
      </c>
      <c r="J311" s="398"/>
      <c r="K311" s="398"/>
      <c r="L311" s="398"/>
      <c r="M311" s="396"/>
      <c r="N311" s="396"/>
      <c r="O311" s="396"/>
      <c r="P311" s="396"/>
      <c r="Q311" s="396"/>
      <c r="R311" s="396"/>
      <c r="S311" s="396"/>
      <c r="T311" s="396"/>
    </row>
    <row r="312" spans="2:20">
      <c r="B312" s="394" t="s">
        <v>82</v>
      </c>
      <c r="C312" s="391" t="s">
        <v>17</v>
      </c>
      <c r="D312" s="392">
        <v>8</v>
      </c>
      <c r="E312" s="401">
        <v>2015</v>
      </c>
      <c r="F312" s="113">
        <v>4.8535575763501839</v>
      </c>
      <c r="G312" s="110">
        <v>1.5800978706645555E-2</v>
      </c>
      <c r="H312" s="108">
        <f t="shared" si="8"/>
        <v>1.6803458964945152E-2</v>
      </c>
      <c r="I312" s="136">
        <f t="shared" si="9"/>
        <v>1.0049666682804267E-6</v>
      </c>
      <c r="J312" s="398"/>
      <c r="K312" s="398"/>
      <c r="L312" s="398"/>
      <c r="M312" s="396"/>
      <c r="N312" s="396"/>
      <c r="O312" s="396"/>
      <c r="P312" s="396"/>
      <c r="Q312" s="396"/>
      <c r="R312" s="396"/>
      <c r="S312" s="396"/>
      <c r="T312" s="396"/>
    </row>
    <row r="313" spans="2:20">
      <c r="B313" s="394" t="s">
        <v>83</v>
      </c>
      <c r="C313" s="391" t="s">
        <v>17</v>
      </c>
      <c r="D313" s="392">
        <v>12</v>
      </c>
      <c r="E313" s="401">
        <v>2014</v>
      </c>
      <c r="F313" s="113">
        <v>4.8796323457514426</v>
      </c>
      <c r="G313" s="110">
        <v>1.4535207301172502E-2</v>
      </c>
      <c r="H313" s="108">
        <f t="shared" si="8"/>
        <v>1.6818875987086208E-2</v>
      </c>
      <c r="I313" s="136">
        <f t="shared" si="9"/>
        <v>5.215142667022837E-6</v>
      </c>
      <c r="J313" s="398"/>
      <c r="K313" s="398"/>
      <c r="L313" s="398"/>
      <c r="M313" s="396"/>
      <c r="N313" s="396"/>
      <c r="O313" s="396"/>
      <c r="P313" s="396"/>
      <c r="Q313" s="396"/>
      <c r="R313" s="396"/>
      <c r="S313" s="396"/>
      <c r="T313" s="396"/>
    </row>
    <row r="314" spans="2:20">
      <c r="B314" s="394" t="s">
        <v>85</v>
      </c>
      <c r="C314" s="391" t="s">
        <v>17</v>
      </c>
      <c r="D314" s="392">
        <v>1</v>
      </c>
      <c r="E314" s="401">
        <v>2015</v>
      </c>
      <c r="F314" s="113">
        <v>4.8844779070651771</v>
      </c>
      <c r="G314" s="110">
        <v>1.429073529170872E-2</v>
      </c>
      <c r="H314" s="108">
        <f t="shared" si="8"/>
        <v>1.6821725543421703E-2</v>
      </c>
      <c r="I314" s="136">
        <f t="shared" si="9"/>
        <v>6.4059116542661463E-6</v>
      </c>
      <c r="J314" s="398"/>
      <c r="K314" s="398"/>
      <c r="L314" s="398"/>
      <c r="M314" s="396"/>
      <c r="N314" s="396"/>
      <c r="O314" s="396"/>
      <c r="P314" s="396"/>
      <c r="Q314" s="396"/>
      <c r="R314" s="396"/>
      <c r="S314" s="396"/>
      <c r="T314" s="396"/>
    </row>
    <row r="315" spans="2:20">
      <c r="B315" s="394" t="s">
        <v>84</v>
      </c>
      <c r="C315" s="391" t="s">
        <v>17</v>
      </c>
      <c r="D315" s="392">
        <v>4</v>
      </c>
      <c r="E315" s="401">
        <v>2014</v>
      </c>
      <c r="F315" s="113">
        <v>4.8915306747361216</v>
      </c>
      <c r="G315" s="110">
        <v>1.7054453615795339E-2</v>
      </c>
      <c r="H315" s="108">
        <f t="shared" si="8"/>
        <v>1.6825864593883855E-2</v>
      </c>
      <c r="I315" s="136">
        <f t="shared" si="9"/>
        <v>5.2252940938449056E-8</v>
      </c>
      <c r="J315" s="398"/>
      <c r="K315" s="398"/>
      <c r="L315" s="398"/>
      <c r="M315" s="396"/>
      <c r="N315" s="396"/>
      <c r="O315" s="396"/>
      <c r="P315" s="396"/>
      <c r="Q315" s="396"/>
      <c r="R315" s="396"/>
      <c r="S315" s="396"/>
      <c r="T315" s="396"/>
    </row>
    <row r="316" spans="2:20">
      <c r="B316" s="394" t="s">
        <v>88</v>
      </c>
      <c r="C316" s="391" t="s">
        <v>17</v>
      </c>
      <c r="D316" s="392">
        <v>7</v>
      </c>
      <c r="E316" s="401">
        <v>2015</v>
      </c>
      <c r="F316" s="113">
        <v>4.905276314614766</v>
      </c>
      <c r="G316" s="110">
        <v>1.5648465275443061E-2</v>
      </c>
      <c r="H316" s="108">
        <f t="shared" si="8"/>
        <v>1.6833902803449458E-2</v>
      </c>
      <c r="I316" s="136">
        <f t="shared" si="9"/>
        <v>1.4052621328059163E-6</v>
      </c>
      <c r="J316" s="398"/>
      <c r="K316" s="398"/>
      <c r="L316" s="398"/>
      <c r="M316" s="396"/>
      <c r="N316" s="396"/>
      <c r="O316" s="396"/>
      <c r="P316" s="396"/>
      <c r="Q316" s="396"/>
      <c r="R316" s="396"/>
      <c r="S316" s="396"/>
      <c r="T316" s="396"/>
    </row>
    <row r="317" spans="2:20">
      <c r="B317" s="394" t="s">
        <v>87</v>
      </c>
      <c r="C317" s="391" t="s">
        <v>17</v>
      </c>
      <c r="D317" s="392">
        <v>11</v>
      </c>
      <c r="E317" s="401">
        <v>2011</v>
      </c>
      <c r="F317" s="113">
        <v>4.9080953269864969</v>
      </c>
      <c r="G317" s="110">
        <v>1.8107707468454567E-2</v>
      </c>
      <c r="H317" s="108">
        <f t="shared" si="8"/>
        <v>1.6835546674976058E-2</v>
      </c>
      <c r="I317" s="136">
        <f t="shared" si="9"/>
        <v>1.618393084463872E-6</v>
      </c>
      <c r="J317" s="398"/>
      <c r="K317" s="398"/>
      <c r="L317" s="398"/>
      <c r="M317" s="396"/>
      <c r="N317" s="396"/>
      <c r="O317" s="396"/>
      <c r="P317" s="396"/>
      <c r="Q317" s="396"/>
      <c r="R317" s="396"/>
      <c r="S317" s="396"/>
      <c r="T317" s="396"/>
    </row>
    <row r="318" spans="2:20">
      <c r="B318" s="394" t="s">
        <v>86</v>
      </c>
      <c r="C318" s="391" t="s">
        <v>17</v>
      </c>
      <c r="D318" s="392">
        <v>3</v>
      </c>
      <c r="E318" s="401">
        <v>2015</v>
      </c>
      <c r="F318" s="113">
        <v>4.9090909090909092</v>
      </c>
      <c r="G318" s="110">
        <v>1.5528322986575516E-2</v>
      </c>
      <c r="H318" s="108">
        <f t="shared" si="8"/>
        <v>1.6836126861750338E-2</v>
      </c>
      <c r="I318" s="136">
        <f t="shared" si="9"/>
        <v>1.7103509759222794E-6</v>
      </c>
      <c r="J318" s="398"/>
      <c r="K318" s="398"/>
      <c r="L318" s="398"/>
      <c r="M318" s="396"/>
      <c r="N318" s="396"/>
      <c r="O318" s="396"/>
      <c r="P318" s="396"/>
      <c r="Q318" s="396"/>
      <c r="R318" s="396"/>
      <c r="S318" s="396"/>
      <c r="T318" s="396"/>
    </row>
    <row r="319" spans="2:20">
      <c r="B319" s="394" t="s">
        <v>98</v>
      </c>
      <c r="C319" s="391" t="s">
        <v>17</v>
      </c>
      <c r="D319" s="392">
        <v>4</v>
      </c>
      <c r="E319" s="401">
        <v>2010</v>
      </c>
      <c r="F319" s="113">
        <v>4.9143177151390711</v>
      </c>
      <c r="G319" s="110">
        <v>1.7682044983779555E-2</v>
      </c>
      <c r="H319" s="108">
        <f t="shared" si="8"/>
        <v>1.6839169649457218E-2</v>
      </c>
      <c r="I319" s="136">
        <f t="shared" si="9"/>
        <v>7.1043882920899144E-7</v>
      </c>
      <c r="J319" s="398"/>
      <c r="K319" s="398"/>
      <c r="L319" s="398"/>
      <c r="M319" s="396"/>
      <c r="N319" s="396"/>
      <c r="O319" s="396"/>
      <c r="P319" s="396"/>
      <c r="Q319" s="396"/>
      <c r="R319" s="396"/>
      <c r="S319" s="396"/>
      <c r="T319" s="396"/>
    </row>
    <row r="320" spans="2:20">
      <c r="B320" s="394" t="s">
        <v>90</v>
      </c>
      <c r="C320" s="391" t="s">
        <v>17</v>
      </c>
      <c r="D320" s="392">
        <v>4</v>
      </c>
      <c r="E320" s="401">
        <v>2011</v>
      </c>
      <c r="F320" s="113">
        <v>4.9150940321371532</v>
      </c>
      <c r="G320" s="110">
        <v>1.4860634046532364E-2</v>
      </c>
      <c r="H320" s="108">
        <f t="shared" si="8"/>
        <v>1.6839621126229942E-2</v>
      </c>
      <c r="I320" s="136">
        <f t="shared" si="9"/>
        <v>3.9163898616099483E-6</v>
      </c>
      <c r="J320" s="398"/>
      <c r="K320" s="398"/>
      <c r="L320" s="398"/>
      <c r="M320" s="396"/>
      <c r="N320" s="396"/>
      <c r="O320" s="396"/>
      <c r="P320" s="396"/>
      <c r="Q320" s="396"/>
      <c r="R320" s="396"/>
      <c r="S320" s="396"/>
      <c r="T320" s="396"/>
    </row>
    <row r="321" spans="2:20">
      <c r="B321" s="394" t="s">
        <v>91</v>
      </c>
      <c r="C321" s="391" t="s">
        <v>17</v>
      </c>
      <c r="D321" s="392">
        <v>10</v>
      </c>
      <c r="E321" s="401">
        <v>2011</v>
      </c>
      <c r="F321" s="113">
        <v>4.9165281444542215</v>
      </c>
      <c r="G321" s="110">
        <v>1.7565504282531109E-2</v>
      </c>
      <c r="H321" s="108">
        <f t="shared" si="8"/>
        <v>1.6840454843560063E-2</v>
      </c>
      <c r="I321" s="136">
        <f t="shared" si="9"/>
        <v>5.2569668895222772E-7</v>
      </c>
      <c r="J321" s="398"/>
      <c r="K321" s="398"/>
      <c r="L321" s="398"/>
      <c r="M321" s="396"/>
      <c r="N321" s="396"/>
      <c r="O321" s="396"/>
      <c r="P321" s="396"/>
      <c r="Q321" s="396"/>
      <c r="R321" s="396"/>
      <c r="S321" s="396"/>
      <c r="T321" s="396"/>
    </row>
    <row r="322" spans="2:20">
      <c r="B322" s="394" t="s">
        <v>89</v>
      </c>
      <c r="C322" s="391" t="s">
        <v>17</v>
      </c>
      <c r="D322" s="392">
        <v>4</v>
      </c>
      <c r="E322" s="401">
        <v>2012</v>
      </c>
      <c r="F322" s="113">
        <v>4.918548939082819</v>
      </c>
      <c r="G322" s="110">
        <v>2.1477755956042274E-2</v>
      </c>
      <c r="H322" s="108">
        <f t="shared" si="8"/>
        <v>1.6841628946505163E-2</v>
      </c>
      <c r="I322" s="136">
        <f t="shared" si="9"/>
        <v>2.1493673648559514E-5</v>
      </c>
      <c r="J322" s="398"/>
      <c r="K322" s="398"/>
      <c r="L322" s="398"/>
      <c r="M322" s="396"/>
      <c r="N322" s="396"/>
      <c r="O322" s="396"/>
      <c r="P322" s="396"/>
      <c r="Q322" s="396"/>
      <c r="R322" s="396"/>
      <c r="S322" s="396"/>
      <c r="T322" s="396"/>
    </row>
    <row r="323" spans="2:20">
      <c r="B323" s="394" t="s">
        <v>82</v>
      </c>
      <c r="C323" s="391" t="s">
        <v>17</v>
      </c>
      <c r="D323" s="392">
        <v>7</v>
      </c>
      <c r="E323" s="401">
        <v>2015</v>
      </c>
      <c r="F323" s="113">
        <v>4.9381305240603517</v>
      </c>
      <c r="G323" s="110">
        <v>1.5341826235833838E-2</v>
      </c>
      <c r="H323" s="108">
        <f t="shared" si="8"/>
        <v>1.6852965258466565E-2</v>
      </c>
      <c r="I323" s="136">
        <f t="shared" si="9"/>
        <v>2.283541145723394E-6</v>
      </c>
      <c r="J323" s="398"/>
      <c r="K323" s="398"/>
      <c r="L323" s="398"/>
      <c r="M323" s="396"/>
      <c r="N323" s="396"/>
      <c r="O323" s="396"/>
      <c r="P323" s="396"/>
      <c r="Q323" s="396"/>
      <c r="R323" s="396"/>
      <c r="S323" s="396"/>
      <c r="T323" s="396"/>
    </row>
    <row r="324" spans="2:20">
      <c r="B324" s="394" t="s">
        <v>83</v>
      </c>
      <c r="C324" s="391" t="s">
        <v>17</v>
      </c>
      <c r="D324" s="392">
        <v>11</v>
      </c>
      <c r="E324" s="401">
        <v>2014</v>
      </c>
      <c r="F324" s="113">
        <v>4.9596167008898018</v>
      </c>
      <c r="G324" s="110">
        <v>1.5210779437323683E-2</v>
      </c>
      <c r="H324" s="108">
        <f t="shared" si="8"/>
        <v>1.6865320669347605E-2</v>
      </c>
      <c r="I324" s="136">
        <f t="shared" si="9"/>
        <v>2.7375066884672362E-6</v>
      </c>
      <c r="J324" s="398"/>
      <c r="K324" s="398"/>
      <c r="L324" s="398"/>
      <c r="M324" s="396"/>
      <c r="N324" s="396"/>
      <c r="O324" s="396"/>
      <c r="P324" s="396"/>
      <c r="Q324" s="396"/>
      <c r="R324" s="396"/>
      <c r="S324" s="396"/>
      <c r="T324" s="396"/>
    </row>
    <row r="325" spans="2:20">
      <c r="B325" s="394" t="s">
        <v>84</v>
      </c>
      <c r="C325" s="391" t="s">
        <v>17</v>
      </c>
      <c r="D325" s="392">
        <v>3</v>
      </c>
      <c r="E325" s="401">
        <v>2014</v>
      </c>
      <c r="F325" s="113">
        <v>4.9712851601968637</v>
      </c>
      <c r="G325" s="110">
        <v>1.8092815419822151E-2</v>
      </c>
      <c r="H325" s="108">
        <f t="shared" si="8"/>
        <v>1.6871994719949952E-2</v>
      </c>
      <c r="I325" s="136">
        <f t="shared" si="9"/>
        <v>1.4904031812364467E-6</v>
      </c>
      <c r="J325" s="398"/>
      <c r="K325" s="398"/>
      <c r="L325" s="398"/>
      <c r="M325" s="396"/>
      <c r="N325" s="396"/>
      <c r="O325" s="396"/>
      <c r="P325" s="396"/>
      <c r="Q325" s="396"/>
      <c r="R325" s="396"/>
      <c r="S325" s="396"/>
      <c r="T325" s="396"/>
    </row>
    <row r="326" spans="2:20">
      <c r="B326" s="394" t="s">
        <v>85</v>
      </c>
      <c r="C326" s="391" t="s">
        <v>17</v>
      </c>
      <c r="D326" s="392">
        <v>12</v>
      </c>
      <c r="E326" s="401">
        <v>2014</v>
      </c>
      <c r="F326" s="113">
        <v>4.9754571233010658</v>
      </c>
      <c r="G326" s="110">
        <v>1.4424753137966271E-2</v>
      </c>
      <c r="H326" s="108">
        <f t="shared" si="8"/>
        <v>1.6874374961031897E-2</v>
      </c>
      <c r="I326" s="136">
        <f t="shared" si="9"/>
        <v>6.0006470760393649E-6</v>
      </c>
      <c r="J326" s="398"/>
      <c r="K326" s="398"/>
      <c r="L326" s="398"/>
      <c r="M326" s="396"/>
      <c r="N326" s="396"/>
      <c r="O326" s="396"/>
      <c r="P326" s="396"/>
      <c r="Q326" s="396"/>
      <c r="R326" s="396"/>
      <c r="S326" s="396"/>
      <c r="T326" s="396"/>
    </row>
    <row r="327" spans="2:20">
      <c r="B327" s="394" t="s">
        <v>86</v>
      </c>
      <c r="C327" s="391" t="s">
        <v>17</v>
      </c>
      <c r="D327" s="392">
        <v>2</v>
      </c>
      <c r="E327" s="401">
        <v>2015</v>
      </c>
      <c r="F327" s="113">
        <v>4.9885082315645377</v>
      </c>
      <c r="G327" s="110">
        <v>1.5740709565938579E-2</v>
      </c>
      <c r="H327" s="108">
        <f t="shared" ref="H327:H390" si="10">(Beta1)+
(Beta2*((1-EXP(-F327/Lambda1))/(F327/Lambda1)))+
(Beta3*((((1-EXP(-F327/Lambda1))/(F327/Lambda1)))-
(EXP(-F327/Lambda1))))+
(Beta4*((((1-EXP(-F327/Lambda2))/(F327/Lambda2)))-
(EXP(-F327/Lambda2))))</f>
        <v>1.6881800857050711E-2</v>
      </c>
      <c r="I327" s="136">
        <f t="shared" ref="I327:I333" si="11">IF(G327&gt;0,POWER(G327-H327,2),"")</f>
        <v>1.3020893346519507E-6</v>
      </c>
      <c r="J327" s="398"/>
      <c r="K327" s="398"/>
      <c r="L327" s="398"/>
      <c r="M327" s="396"/>
      <c r="N327" s="396"/>
      <c r="O327" s="396"/>
      <c r="P327" s="396"/>
      <c r="Q327" s="396"/>
      <c r="R327" s="396"/>
      <c r="S327" s="396"/>
      <c r="T327" s="396"/>
    </row>
    <row r="328" spans="2:20">
      <c r="B328" s="394" t="s">
        <v>98</v>
      </c>
      <c r="C328" s="391" t="s">
        <v>17</v>
      </c>
      <c r="D328" s="392">
        <v>3</v>
      </c>
      <c r="E328" s="401">
        <v>2010</v>
      </c>
      <c r="F328" s="113">
        <v>4.9888472842935947</v>
      </c>
      <c r="G328" s="110">
        <v>1.9703807949838871E-2</v>
      </c>
      <c r="H328" s="108">
        <f t="shared" si="10"/>
        <v>1.6881993368692991E-2</v>
      </c>
      <c r="I328" s="136">
        <f t="shared" si="11"/>
        <v>7.9626375303674998E-6</v>
      </c>
      <c r="J328" s="398"/>
      <c r="K328" s="398"/>
      <c r="L328" s="398"/>
      <c r="M328" s="396"/>
      <c r="N328" s="396"/>
      <c r="O328" s="396"/>
      <c r="P328" s="396"/>
      <c r="Q328" s="396"/>
      <c r="R328" s="396"/>
      <c r="S328" s="396"/>
      <c r="T328" s="396"/>
    </row>
    <row r="329" spans="2:20">
      <c r="B329" s="394" t="s">
        <v>88</v>
      </c>
      <c r="C329" s="391" t="s">
        <v>17</v>
      </c>
      <c r="D329" s="392">
        <v>6</v>
      </c>
      <c r="E329" s="401">
        <v>2015</v>
      </c>
      <c r="F329" s="113">
        <v>4.9894071249307386</v>
      </c>
      <c r="G329" s="110">
        <v>1.5209271253920985E-2</v>
      </c>
      <c r="H329" s="108">
        <f t="shared" si="10"/>
        <v>1.6882311197067974E-2</v>
      </c>
      <c r="I329" s="136">
        <f t="shared" si="11"/>
        <v>2.7990626513652793E-6</v>
      </c>
      <c r="J329" s="398"/>
      <c r="K329" s="410"/>
      <c r="L329" s="410"/>
      <c r="M329" s="375"/>
      <c r="N329" s="375"/>
      <c r="O329" s="375"/>
      <c r="P329" s="375"/>
    </row>
    <row r="330" spans="2:20">
      <c r="B330" s="394" t="s">
        <v>87</v>
      </c>
      <c r="C330" s="391" t="s">
        <v>17</v>
      </c>
      <c r="D330" s="392">
        <v>10</v>
      </c>
      <c r="E330" s="401">
        <v>2011</v>
      </c>
      <c r="F330" s="113">
        <v>4.99045011570679</v>
      </c>
      <c r="G330" s="110">
        <v>1.7043193718238078E-2</v>
      </c>
      <c r="H330" s="108">
        <f t="shared" si="10"/>
        <v>1.6882903169018165E-2</v>
      </c>
      <c r="I330" s="136">
        <f t="shared" si="11"/>
        <v>2.5693060169221364E-8</v>
      </c>
      <c r="J330" s="398"/>
      <c r="K330" s="410"/>
      <c r="L330" s="410"/>
      <c r="M330" s="375"/>
      <c r="N330" s="375"/>
      <c r="O330" s="375"/>
      <c r="P330" s="375"/>
    </row>
    <row r="331" spans="2:20">
      <c r="B331" s="394" t="s">
        <v>91</v>
      </c>
      <c r="C331" s="391" t="s">
        <v>17</v>
      </c>
      <c r="D331" s="392">
        <v>9</v>
      </c>
      <c r="E331" s="401">
        <v>2011</v>
      </c>
      <c r="F331" s="113">
        <v>4.999191089540167</v>
      </c>
      <c r="G331" s="110">
        <v>1.736941286370277E-2</v>
      </c>
      <c r="H331" s="108">
        <f t="shared" si="10"/>
        <v>1.6887856764479549E-2</v>
      </c>
      <c r="I331" s="136">
        <f t="shared" si="11"/>
        <v>2.3189627669908464E-7</v>
      </c>
      <c r="J331" s="398"/>
      <c r="K331" s="410"/>
      <c r="L331" s="410"/>
      <c r="M331" s="375"/>
      <c r="N331" s="375"/>
      <c r="O331" s="375"/>
      <c r="P331" s="375"/>
    </row>
    <row r="332" spans="2:20">
      <c r="B332" s="394" t="s">
        <v>89</v>
      </c>
      <c r="C332" s="391" t="s">
        <v>17</v>
      </c>
      <c r="D332" s="392">
        <v>3</v>
      </c>
      <c r="E332" s="401">
        <v>2012</v>
      </c>
      <c r="F332" s="113">
        <v>4.999191089540167</v>
      </c>
      <c r="G332" s="110">
        <v>2.2060909265054742E-2</v>
      </c>
      <c r="H332" s="108">
        <f t="shared" si="10"/>
        <v>1.6887856764479549E-2</v>
      </c>
      <c r="I332" s="136">
        <f t="shared" si="11"/>
        <v>2.6760472173707259E-5</v>
      </c>
      <c r="J332" s="398"/>
      <c r="K332" s="410"/>
      <c r="L332" s="410"/>
      <c r="M332" s="375"/>
      <c r="N332" s="375"/>
      <c r="O332" s="375"/>
      <c r="P332" s="375"/>
    </row>
    <row r="333" spans="2:20">
      <c r="B333" s="394" t="s">
        <v>90</v>
      </c>
      <c r="C333" s="391" t="s">
        <v>17</v>
      </c>
      <c r="D333" s="392">
        <v>3</v>
      </c>
      <c r="E333" s="401">
        <v>2011</v>
      </c>
      <c r="F333" s="113">
        <v>4.9993155373032172</v>
      </c>
      <c r="G333" s="110">
        <v>1.2161607501549624E-2</v>
      </c>
      <c r="H333" s="108">
        <f t="shared" si="10"/>
        <v>1.6887927193972179E-2</v>
      </c>
      <c r="I333" s="136">
        <f t="shared" si="11"/>
        <v>2.2338097834981231E-5</v>
      </c>
      <c r="J333" s="398"/>
      <c r="K333" s="410"/>
      <c r="L333" s="410"/>
      <c r="M333" s="375"/>
      <c r="N333" s="375"/>
      <c r="O333" s="375"/>
      <c r="P333" s="375"/>
    </row>
    <row r="334" spans="2:20">
      <c r="B334" s="394"/>
      <c r="C334" s="391"/>
      <c r="D334" s="392"/>
      <c r="E334" s="401"/>
      <c r="F334" s="113">
        <v>5</v>
      </c>
      <c r="G334" s="63"/>
      <c r="H334" s="108">
        <f t="shared" si="10"/>
        <v>1.6888314505263437E-2</v>
      </c>
      <c r="I334" s="136"/>
      <c r="J334" s="398"/>
      <c r="K334" s="410"/>
      <c r="L334" s="410"/>
      <c r="M334" s="375"/>
      <c r="N334" s="375"/>
      <c r="O334" s="375"/>
      <c r="P334" s="375"/>
    </row>
    <row r="335" spans="2:20">
      <c r="B335" s="394" t="s">
        <v>82</v>
      </c>
      <c r="C335" s="391" t="s">
        <v>17</v>
      </c>
      <c r="D335" s="392">
        <v>6</v>
      </c>
      <c r="E335" s="401">
        <v>2015</v>
      </c>
      <c r="F335" s="113">
        <v>5.0222613343763243</v>
      </c>
      <c r="G335" s="110">
        <v>1.4652916914834193E-2</v>
      </c>
      <c r="H335" s="108">
        <f t="shared" si="10"/>
        <v>1.6900867227730189E-2</v>
      </c>
      <c r="I335" s="136">
        <f t="shared" ref="I335:I398" si="12">IF(G335&gt;0,POWER(G335-H335,2),"")</f>
        <v>5.0532806092492054E-6</v>
      </c>
      <c r="J335" s="398"/>
      <c r="K335" s="375"/>
      <c r="L335" s="409"/>
      <c r="M335" s="376"/>
      <c r="N335" s="377"/>
      <c r="O335" s="378"/>
      <c r="P335" s="409"/>
    </row>
    <row r="336" spans="2:20">
      <c r="B336" s="394" t="s">
        <v>83</v>
      </c>
      <c r="C336" s="391" t="s">
        <v>17</v>
      </c>
      <c r="D336" s="392">
        <v>10</v>
      </c>
      <c r="E336" s="401">
        <v>2014</v>
      </c>
      <c r="F336" s="113">
        <v>5.0434944931864854</v>
      </c>
      <c r="G336" s="110">
        <v>1.5410238951857756E-2</v>
      </c>
      <c r="H336" s="108">
        <f t="shared" si="10"/>
        <v>1.6912762006360479E-2</v>
      </c>
      <c r="I336" s="136">
        <f t="shared" si="12"/>
        <v>2.2575755293121954E-6</v>
      </c>
      <c r="J336" s="398"/>
      <c r="K336" s="375"/>
      <c r="L336" s="409"/>
      <c r="M336" s="376"/>
      <c r="N336" s="377"/>
      <c r="O336" s="378"/>
      <c r="P336" s="409"/>
    </row>
    <row r="337" spans="2:16">
      <c r="B337" s="394" t="s">
        <v>84</v>
      </c>
      <c r="C337" s="391" t="s">
        <v>17</v>
      </c>
      <c r="D337" s="392">
        <v>2</v>
      </c>
      <c r="E337" s="401">
        <v>2014</v>
      </c>
      <c r="F337" s="113">
        <v>5.0485968514715953</v>
      </c>
      <c r="G337" s="110">
        <v>1.8534604586052508E-2</v>
      </c>
      <c r="H337" s="108">
        <f t="shared" si="10"/>
        <v>1.6915609216788571E-2</v>
      </c>
      <c r="I337" s="136">
        <f t="shared" si="12"/>
        <v>2.6211460056980717E-6</v>
      </c>
      <c r="J337" s="398"/>
      <c r="K337" s="375"/>
      <c r="L337" s="409"/>
      <c r="M337" s="376"/>
      <c r="N337" s="377"/>
      <c r="O337" s="378"/>
      <c r="P337" s="409"/>
    </row>
    <row r="338" spans="2:16">
      <c r="B338" s="394" t="s">
        <v>85</v>
      </c>
      <c r="C338" s="391" t="s">
        <v>17</v>
      </c>
      <c r="D338" s="392">
        <v>11</v>
      </c>
      <c r="E338" s="401">
        <v>2014</v>
      </c>
      <c r="F338" s="113">
        <v>5.055441478439425</v>
      </c>
      <c r="G338" s="110">
        <v>1.4059361024153011E-2</v>
      </c>
      <c r="H338" s="108">
        <f t="shared" si="10"/>
        <v>1.6919421981820594E-2</v>
      </c>
      <c r="I338" s="136">
        <f t="shared" si="12"/>
        <v>8.1799486815744147E-6</v>
      </c>
      <c r="J338" s="398"/>
      <c r="K338" s="375"/>
      <c r="L338" s="409"/>
      <c r="M338" s="376"/>
      <c r="N338" s="377"/>
      <c r="O338" s="378"/>
      <c r="P338" s="409"/>
    </row>
    <row r="339" spans="2:16">
      <c r="B339" s="394" t="s">
        <v>86</v>
      </c>
      <c r="C339" s="391" t="s">
        <v>17</v>
      </c>
      <c r="D339" s="392">
        <v>1</v>
      </c>
      <c r="E339" s="401">
        <v>2015</v>
      </c>
      <c r="F339" s="113">
        <v>5.0679139098030275</v>
      </c>
      <c r="G339" s="110">
        <v>1.5433018472984932E-2</v>
      </c>
      <c r="H339" s="108">
        <f t="shared" si="10"/>
        <v>1.6926350275556612E-2</v>
      </c>
      <c r="I339" s="136">
        <f t="shared" si="12"/>
        <v>2.2300398725719823E-6</v>
      </c>
      <c r="J339" s="398"/>
      <c r="K339" s="375"/>
      <c r="L339" s="409"/>
      <c r="M339" s="376"/>
      <c r="N339" s="377"/>
      <c r="O339" s="378"/>
      <c r="P339" s="409"/>
    </row>
    <row r="340" spans="2:16">
      <c r="B340" s="394" t="s">
        <v>87</v>
      </c>
      <c r="C340" s="391" t="s">
        <v>17</v>
      </c>
      <c r="D340" s="392">
        <v>9</v>
      </c>
      <c r="E340" s="401">
        <v>2011</v>
      </c>
      <c r="F340" s="113">
        <v>5.0731130607927319</v>
      </c>
      <c r="G340" s="110">
        <v>1.7075300858727355E-2</v>
      </c>
      <c r="H340" s="108">
        <f t="shared" si="10"/>
        <v>1.6929231027679383E-2</v>
      </c>
      <c r="I340" s="136">
        <f t="shared" si="12"/>
        <v>2.1336395542383132E-8</v>
      </c>
      <c r="J340" s="398"/>
      <c r="K340" s="375"/>
      <c r="L340" s="409"/>
      <c r="M340" s="376"/>
      <c r="N340" s="377"/>
      <c r="O340" s="378"/>
      <c r="P340" s="409"/>
    </row>
    <row r="341" spans="2:16">
      <c r="B341" s="394" t="s">
        <v>88</v>
      </c>
      <c r="C341" s="391" t="s">
        <v>17</v>
      </c>
      <c r="D341" s="392">
        <v>5</v>
      </c>
      <c r="E341" s="401">
        <v>2015</v>
      </c>
      <c r="F341" s="113">
        <v>5.0738893777908149</v>
      </c>
      <c r="G341" s="110">
        <v>1.6072210764550923E-2</v>
      </c>
      <c r="H341" s="108">
        <f t="shared" si="10"/>
        <v>1.6929660803883258E-2</v>
      </c>
      <c r="I341" s="136">
        <f t="shared" si="12"/>
        <v>7.3522056995102312E-7</v>
      </c>
      <c r="J341" s="398"/>
      <c r="K341" s="375"/>
      <c r="L341" s="409"/>
      <c r="M341" s="376"/>
      <c r="N341" s="377"/>
      <c r="O341" s="378"/>
      <c r="P341" s="409"/>
    </row>
    <row r="342" spans="2:16">
      <c r="B342" s="394" t="s">
        <v>89</v>
      </c>
      <c r="C342" s="391" t="s">
        <v>17</v>
      </c>
      <c r="D342" s="392">
        <v>2</v>
      </c>
      <c r="E342" s="401">
        <v>2012</v>
      </c>
      <c r="F342" s="113">
        <v>5.0814510609171792</v>
      </c>
      <c r="G342" s="110">
        <v>2.1970218738725324E-2</v>
      </c>
      <c r="H342" s="108">
        <f t="shared" si="10"/>
        <v>1.6933842078578114E-2</v>
      </c>
      <c r="I342" s="136">
        <f t="shared" si="12"/>
        <v>2.5365089862875566E-5</v>
      </c>
      <c r="J342" s="398"/>
      <c r="K342" s="375"/>
      <c r="L342" s="409"/>
      <c r="M342" s="376"/>
      <c r="N342" s="377"/>
      <c r="O342" s="378"/>
      <c r="P342" s="409"/>
    </row>
    <row r="343" spans="2:16">
      <c r="B343" s="394" t="s">
        <v>90</v>
      </c>
      <c r="C343" s="391" t="s">
        <v>17</v>
      </c>
      <c r="D343" s="392">
        <v>2</v>
      </c>
      <c r="E343" s="401">
        <v>2011</v>
      </c>
      <c r="F343" s="113">
        <v>5.0817248459958924</v>
      </c>
      <c r="G343" s="110">
        <v>1.4053569566788587E-2</v>
      </c>
      <c r="H343" s="108">
        <f t="shared" si="10"/>
        <v>1.6933993302361439E-2</v>
      </c>
      <c r="I343" s="136">
        <f t="shared" si="12"/>
        <v>8.2968408964514677E-6</v>
      </c>
      <c r="J343" s="398"/>
      <c r="K343" s="375"/>
      <c r="L343" s="409"/>
      <c r="M343" s="376"/>
      <c r="N343" s="377"/>
      <c r="O343" s="378"/>
      <c r="P343" s="409"/>
    </row>
    <row r="344" spans="2:16">
      <c r="B344" s="394" t="s">
        <v>91</v>
      </c>
      <c r="C344" s="391" t="s">
        <v>17</v>
      </c>
      <c r="D344" s="392">
        <v>8</v>
      </c>
      <c r="E344" s="401">
        <v>2011</v>
      </c>
      <c r="F344" s="113">
        <v>5.0851412076302704</v>
      </c>
      <c r="G344" s="110">
        <v>1.8388052192632138E-2</v>
      </c>
      <c r="H344" s="108">
        <f t="shared" si="10"/>
        <v>1.6935879327681324E-2</v>
      </c>
      <c r="I344" s="136">
        <f t="shared" si="12"/>
        <v>2.108806029699455E-6</v>
      </c>
      <c r="J344" s="398"/>
      <c r="K344" s="375"/>
      <c r="L344" s="409"/>
      <c r="M344" s="376"/>
      <c r="N344" s="377"/>
      <c r="O344" s="378"/>
      <c r="P344" s="409"/>
    </row>
    <row r="345" spans="2:16">
      <c r="B345" s="394" t="s">
        <v>82</v>
      </c>
      <c r="C345" s="391" t="s">
        <v>17</v>
      </c>
      <c r="D345" s="392">
        <v>5</v>
      </c>
      <c r="E345" s="401">
        <v>2015</v>
      </c>
      <c r="F345" s="113">
        <v>5.1067435872363998</v>
      </c>
      <c r="G345" s="110">
        <v>1.5501069786787202E-2</v>
      </c>
      <c r="H345" s="108">
        <f t="shared" si="10"/>
        <v>1.6947763584085552E-2</v>
      </c>
      <c r="I345" s="136">
        <f t="shared" si="12"/>
        <v>2.0929229431415178E-6</v>
      </c>
      <c r="J345" s="398"/>
      <c r="K345" s="375"/>
      <c r="L345" s="409"/>
      <c r="M345" s="376"/>
      <c r="N345" s="377"/>
      <c r="O345" s="378"/>
      <c r="P345" s="409"/>
    </row>
    <row r="346" spans="2:16">
      <c r="B346" s="394" t="s">
        <v>83</v>
      </c>
      <c r="C346" s="391" t="s">
        <v>17</v>
      </c>
      <c r="D346" s="392">
        <v>9</v>
      </c>
      <c r="E346" s="401">
        <v>2014</v>
      </c>
      <c r="F346" s="113">
        <v>5.1281189720614773</v>
      </c>
      <c r="G346" s="110">
        <v>1.6654087390078995E-2</v>
      </c>
      <c r="H346" s="108">
        <f t="shared" si="10"/>
        <v>1.6959454015844061E-2</v>
      </c>
      <c r="I346" s="136">
        <f t="shared" si="12"/>
        <v>9.324877613114194E-8</v>
      </c>
      <c r="J346" s="398"/>
      <c r="K346" s="375"/>
      <c r="L346" s="409"/>
      <c r="M346" s="376"/>
      <c r="N346" s="377"/>
      <c r="O346" s="378"/>
      <c r="P346" s="409"/>
    </row>
    <row r="347" spans="2:16">
      <c r="B347" s="394" t="s">
        <v>84</v>
      </c>
      <c r="C347" s="391" t="s">
        <v>17</v>
      </c>
      <c r="D347" s="392">
        <v>1</v>
      </c>
      <c r="E347" s="401">
        <v>2014</v>
      </c>
      <c r="F347" s="113">
        <v>5.130300082856011</v>
      </c>
      <c r="G347" s="110">
        <v>1.846501222712834E-2</v>
      </c>
      <c r="H347" s="108">
        <f t="shared" si="10"/>
        <v>1.6960643117995396E-2</v>
      </c>
      <c r="I347" s="136">
        <f t="shared" si="12"/>
        <v>2.2631264165134482E-6</v>
      </c>
      <c r="J347" s="398"/>
      <c r="K347" s="375"/>
      <c r="L347" s="409"/>
      <c r="M347" s="376"/>
      <c r="N347" s="377"/>
      <c r="O347" s="378"/>
      <c r="P347" s="409"/>
    </row>
    <row r="348" spans="2:16">
      <c r="B348" s="394" t="s">
        <v>85</v>
      </c>
      <c r="C348" s="391" t="s">
        <v>17</v>
      </c>
      <c r="D348" s="392">
        <v>10</v>
      </c>
      <c r="E348" s="401">
        <v>2014</v>
      </c>
      <c r="F348" s="113">
        <v>5.1393192707361086</v>
      </c>
      <c r="G348" s="110">
        <v>1.4100428551760295E-2</v>
      </c>
      <c r="H348" s="108">
        <f t="shared" si="10"/>
        <v>1.6965552918655244E-2</v>
      </c>
      <c r="I348" s="136">
        <f t="shared" si="12"/>
        <v>8.2089376377751803E-6</v>
      </c>
      <c r="J348" s="398"/>
      <c r="K348" s="375"/>
      <c r="L348" s="409"/>
      <c r="M348" s="376"/>
      <c r="N348" s="377"/>
      <c r="O348" s="378"/>
      <c r="P348" s="409"/>
    </row>
    <row r="349" spans="2:16">
      <c r="B349" s="394" t="s">
        <v>88</v>
      </c>
      <c r="C349" s="391" t="s">
        <v>17</v>
      </c>
      <c r="D349" s="392">
        <v>4</v>
      </c>
      <c r="E349" s="401">
        <v>2015</v>
      </c>
      <c r="F349" s="113">
        <v>5.154652545120503</v>
      </c>
      <c r="G349" s="110">
        <v>1.7557145377974696E-2</v>
      </c>
      <c r="H349" s="108">
        <f t="shared" si="10"/>
        <v>1.6973873321499383E-2</v>
      </c>
      <c r="I349" s="136">
        <f t="shared" si="12"/>
        <v>3.4020629186494102E-7</v>
      </c>
      <c r="J349" s="398"/>
      <c r="K349" s="375"/>
      <c r="L349" s="409"/>
      <c r="M349" s="376"/>
      <c r="N349" s="377"/>
      <c r="O349" s="378"/>
      <c r="P349" s="409"/>
    </row>
    <row r="350" spans="2:16">
      <c r="B350" s="394" t="s">
        <v>86</v>
      </c>
      <c r="C350" s="391" t="s">
        <v>17</v>
      </c>
      <c r="D350" s="392">
        <v>12</v>
      </c>
      <c r="E350" s="401">
        <v>2014</v>
      </c>
      <c r="F350" s="113">
        <v>5.1588931260389161</v>
      </c>
      <c r="G350" s="110">
        <v>1.5779476726427343E-2</v>
      </c>
      <c r="H350" s="108">
        <f t="shared" si="10"/>
        <v>1.6976168586123691E-2</v>
      </c>
      <c r="I350" s="136">
        <f t="shared" si="12"/>
        <v>1.4320714070635052E-6</v>
      </c>
      <c r="J350" s="398"/>
      <c r="K350" s="375"/>
      <c r="L350" s="409"/>
      <c r="M350" s="376"/>
      <c r="N350" s="377"/>
      <c r="O350" s="378"/>
      <c r="P350" s="409"/>
    </row>
    <row r="351" spans="2:16">
      <c r="B351" s="394" t="s">
        <v>87</v>
      </c>
      <c r="C351" s="391" t="s">
        <v>17</v>
      </c>
      <c r="D351" s="392">
        <v>8</v>
      </c>
      <c r="E351" s="401">
        <v>2011</v>
      </c>
      <c r="F351" s="113">
        <v>5.1590631788828389</v>
      </c>
      <c r="G351" s="110">
        <v>1.7968312121565262E-2</v>
      </c>
      <c r="H351" s="108">
        <f t="shared" si="10"/>
        <v>1.6976260576988148E-2</v>
      </c>
      <c r="I351" s="136">
        <f t="shared" si="12"/>
        <v>9.8416626709783629E-7</v>
      </c>
      <c r="J351" s="398"/>
      <c r="K351" s="375"/>
      <c r="L351" s="409"/>
      <c r="M351" s="376"/>
      <c r="N351" s="377"/>
      <c r="O351" s="378"/>
      <c r="P351" s="409"/>
    </row>
    <row r="352" spans="2:16">
      <c r="B352" s="394" t="s">
        <v>90</v>
      </c>
      <c r="C352" s="391" t="s">
        <v>17</v>
      </c>
      <c r="D352" s="392">
        <v>1</v>
      </c>
      <c r="E352" s="401">
        <v>2011</v>
      </c>
      <c r="F352" s="113">
        <v>5.1601968645089791</v>
      </c>
      <c r="G352" s="110">
        <v>1.4500395070891382E-2</v>
      </c>
      <c r="H352" s="108">
        <f t="shared" si="10"/>
        <v>1.697687374718268E-2</v>
      </c>
      <c r="I352" s="136">
        <f t="shared" si="12"/>
        <v>6.1329466341254995E-6</v>
      </c>
      <c r="J352" s="398"/>
      <c r="K352" s="375"/>
      <c r="L352" s="409"/>
      <c r="M352" s="376"/>
      <c r="N352" s="377"/>
      <c r="O352" s="378"/>
      <c r="P352" s="409"/>
    </row>
    <row r="353" spans="2:16">
      <c r="B353" s="394" t="s">
        <v>89</v>
      </c>
      <c r="C353" s="391" t="s">
        <v>17</v>
      </c>
      <c r="D353" s="392">
        <v>1</v>
      </c>
      <c r="E353" s="401">
        <v>2012</v>
      </c>
      <c r="F353" s="113">
        <v>5.1618917245200615</v>
      </c>
      <c r="G353" s="110">
        <v>2.1528122238892514E-2</v>
      </c>
      <c r="H353" s="108">
        <f t="shared" si="10"/>
        <v>1.6977790104659097E-2</v>
      </c>
      <c r="I353" s="136">
        <f t="shared" si="12"/>
        <v>2.0705522531837243E-5</v>
      </c>
      <c r="J353" s="398"/>
      <c r="K353" s="375"/>
      <c r="L353" s="409"/>
      <c r="M353" s="376"/>
      <c r="N353" s="377"/>
      <c r="O353" s="378"/>
      <c r="P353" s="409"/>
    </row>
    <row r="354" spans="2:16">
      <c r="B354" s="394" t="s">
        <v>91</v>
      </c>
      <c r="C354" s="391" t="s">
        <v>17</v>
      </c>
      <c r="D354" s="392">
        <v>7</v>
      </c>
      <c r="E354" s="401">
        <v>2011</v>
      </c>
      <c r="F354" s="113">
        <v>5.1697141553404382</v>
      </c>
      <c r="G354" s="110">
        <v>1.6135115237223378E-2</v>
      </c>
      <c r="H354" s="108">
        <f t="shared" si="10"/>
        <v>1.6982014319007446E-2</v>
      </c>
      <c r="I354" s="136">
        <f t="shared" si="12"/>
        <v>7.1723805472669632E-7</v>
      </c>
      <c r="J354" s="398"/>
      <c r="K354" s="375"/>
      <c r="L354" s="409"/>
      <c r="M354" s="376"/>
      <c r="N354" s="377"/>
      <c r="O354" s="378"/>
      <c r="P354" s="409"/>
    </row>
    <row r="355" spans="2:16">
      <c r="B355" s="394" t="s">
        <v>92</v>
      </c>
      <c r="C355" s="391" t="s">
        <v>17</v>
      </c>
      <c r="D355" s="392">
        <v>3</v>
      </c>
      <c r="E355" s="401">
        <v>2016</v>
      </c>
      <c r="F355" s="113">
        <v>5.1707914550235961</v>
      </c>
      <c r="G355" s="110">
        <v>1.6467139102631645E-2</v>
      </c>
      <c r="H355" s="108">
        <f t="shared" si="10"/>
        <v>1.6982595418110154E-2</v>
      </c>
      <c r="I355" s="136">
        <f t="shared" si="12"/>
        <v>2.6569521316668005E-7</v>
      </c>
      <c r="J355" s="398"/>
      <c r="K355" s="375"/>
      <c r="L355" s="409"/>
      <c r="M355" s="376"/>
      <c r="N355" s="377"/>
      <c r="O355" s="378"/>
      <c r="P355" s="409"/>
    </row>
    <row r="356" spans="2:16">
      <c r="B356" s="394" t="s">
        <v>82</v>
      </c>
      <c r="C356" s="391" t="s">
        <v>17</v>
      </c>
      <c r="D356" s="392">
        <v>4</v>
      </c>
      <c r="E356" s="401">
        <v>2015</v>
      </c>
      <c r="F356" s="113">
        <v>5.1875067545660851</v>
      </c>
      <c r="G356" s="110">
        <v>1.6031855748337737E-2</v>
      </c>
      <c r="H356" s="108">
        <f t="shared" si="10"/>
        <v>1.6991591594558E-2</v>
      </c>
      <c r="I356" s="136">
        <f t="shared" si="12"/>
        <v>9.2109289452012578E-7</v>
      </c>
      <c r="J356" s="398"/>
      <c r="K356" s="375"/>
      <c r="L356" s="409"/>
      <c r="M356" s="376"/>
      <c r="N356" s="377"/>
      <c r="O356" s="378"/>
      <c r="P356" s="409"/>
    </row>
    <row r="357" spans="2:16">
      <c r="B357" s="394" t="s">
        <v>83</v>
      </c>
      <c r="C357" s="391" t="s">
        <v>17</v>
      </c>
      <c r="D357" s="392">
        <v>8</v>
      </c>
      <c r="E357" s="401">
        <v>2014</v>
      </c>
      <c r="F357" s="113">
        <v>5.210781917147421</v>
      </c>
      <c r="G357" s="110">
        <v>1.7464023172310217E-2</v>
      </c>
      <c r="H357" s="108">
        <f t="shared" si="10"/>
        <v>1.7004056672332183E-2</v>
      </c>
      <c r="I357" s="136">
        <f t="shared" si="12"/>
        <v>2.1156918110204259E-7</v>
      </c>
      <c r="J357" s="398"/>
      <c r="K357" s="375"/>
      <c r="L357" s="409"/>
      <c r="M357" s="376"/>
      <c r="N357" s="377"/>
      <c r="O357" s="378"/>
      <c r="P357" s="409"/>
    </row>
    <row r="358" spans="2:16">
      <c r="B358" s="394" t="s">
        <v>84</v>
      </c>
      <c r="C358" s="391" t="s">
        <v>17</v>
      </c>
      <c r="D358" s="392">
        <v>12</v>
      </c>
      <c r="E358" s="401">
        <v>2013</v>
      </c>
      <c r="F358" s="113">
        <v>5.2210814510609174</v>
      </c>
      <c r="G358" s="110">
        <v>1.8213379636217043E-2</v>
      </c>
      <c r="H358" s="108">
        <f t="shared" si="10"/>
        <v>1.7009550320429567E-2</v>
      </c>
      <c r="I358" s="136">
        <f t="shared" si="12"/>
        <v>1.4492050215493427E-6</v>
      </c>
      <c r="J358" s="398"/>
      <c r="K358" s="375"/>
      <c r="L358" s="409"/>
      <c r="M358" s="376"/>
      <c r="N358" s="377"/>
      <c r="O358" s="378"/>
      <c r="P358" s="409"/>
    </row>
    <row r="359" spans="2:16">
      <c r="B359" s="394" t="s">
        <v>85</v>
      </c>
      <c r="C359" s="391" t="s">
        <v>17</v>
      </c>
      <c r="D359" s="392">
        <v>9</v>
      </c>
      <c r="E359" s="401">
        <v>2014</v>
      </c>
      <c r="F359" s="113">
        <v>5.2239437496111014</v>
      </c>
      <c r="G359" s="110">
        <v>1.4189173916020694E-2</v>
      </c>
      <c r="H359" s="108">
        <f t="shared" si="10"/>
        <v>1.7011074653439429E-2</v>
      </c>
      <c r="I359" s="136">
        <f t="shared" si="12"/>
        <v>7.9631237718443953E-6</v>
      </c>
      <c r="J359" s="398"/>
      <c r="K359" s="375"/>
      <c r="L359" s="409"/>
      <c r="M359" s="376"/>
      <c r="N359" s="377"/>
      <c r="O359" s="378"/>
      <c r="P359" s="409"/>
    </row>
    <row r="360" spans="2:16">
      <c r="B360" s="394" t="s">
        <v>86</v>
      </c>
      <c r="C360" s="391" t="s">
        <v>17</v>
      </c>
      <c r="D360" s="392">
        <v>11</v>
      </c>
      <c r="E360" s="401">
        <v>2014</v>
      </c>
      <c r="F360" s="113">
        <v>5.2388774811772745</v>
      </c>
      <c r="G360" s="110">
        <v>1.5294522461904882E-2</v>
      </c>
      <c r="H360" s="108">
        <f t="shared" si="10"/>
        <v>1.7019011141636516E-2</v>
      </c>
      <c r="I360" s="136">
        <f t="shared" si="12"/>
        <v>2.9738612065225525E-6</v>
      </c>
      <c r="J360" s="398"/>
      <c r="K360" s="375"/>
      <c r="L360" s="409"/>
      <c r="M360" s="376"/>
      <c r="N360" s="377"/>
      <c r="O360" s="378"/>
      <c r="P360" s="409"/>
    </row>
    <row r="361" spans="2:16">
      <c r="B361" s="394" t="s">
        <v>88</v>
      </c>
      <c r="C361" s="391" t="s">
        <v>17</v>
      </c>
      <c r="D361" s="392">
        <v>3</v>
      </c>
      <c r="E361" s="401">
        <v>2015</v>
      </c>
      <c r="F361" s="113">
        <v>5.2403708543338929</v>
      </c>
      <c r="G361" s="110">
        <v>1.7195455782082866E-2</v>
      </c>
      <c r="H361" s="108">
        <f t="shared" si="10"/>
        <v>1.7019803278196823E-2</v>
      </c>
      <c r="I361" s="136">
        <f t="shared" si="12"/>
        <v>3.0853802121436132E-8</v>
      </c>
      <c r="J361" s="398"/>
      <c r="K361" s="375"/>
      <c r="L361" s="409"/>
      <c r="M361" s="376"/>
      <c r="N361" s="377"/>
      <c r="O361" s="378"/>
      <c r="P361" s="409"/>
    </row>
    <row r="362" spans="2:16">
      <c r="B362" s="394" t="s">
        <v>87</v>
      </c>
      <c r="C362" s="391" t="s">
        <v>17</v>
      </c>
      <c r="D362" s="392">
        <v>7</v>
      </c>
      <c r="E362" s="401">
        <v>2011</v>
      </c>
      <c r="F362" s="113">
        <v>5.2436361265930049</v>
      </c>
      <c r="G362" s="110">
        <v>1.6394478285285646E-2</v>
      </c>
      <c r="H362" s="108">
        <f t="shared" si="10"/>
        <v>1.702153434303889E-2</v>
      </c>
      <c r="I362" s="136">
        <f t="shared" si="12"/>
        <v>3.9319929956503969E-7</v>
      </c>
      <c r="J362" s="398"/>
      <c r="K362" s="375"/>
      <c r="L362" s="409"/>
      <c r="M362" s="376"/>
      <c r="N362" s="377"/>
      <c r="O362" s="378"/>
      <c r="P362" s="409"/>
    </row>
    <row r="363" spans="2:16">
      <c r="B363" s="394" t="s">
        <v>90</v>
      </c>
      <c r="C363" s="391" t="s">
        <v>17</v>
      </c>
      <c r="D363" s="392">
        <v>12</v>
      </c>
      <c r="E363" s="401">
        <v>2010</v>
      </c>
      <c r="F363" s="113">
        <v>5.2447698122191468</v>
      </c>
      <c r="G363" s="110">
        <v>1.1812545519041182E-2</v>
      </c>
      <c r="H363" s="108">
        <f t="shared" si="10"/>
        <v>1.7022135056387611E-2</v>
      </c>
      <c r="I363" s="136">
        <f t="shared" si="12"/>
        <v>2.7139823147629373E-5</v>
      </c>
      <c r="J363" s="398"/>
      <c r="K363" s="375"/>
      <c r="L363" s="409"/>
      <c r="M363" s="376"/>
      <c r="N363" s="377"/>
      <c r="O363" s="378"/>
      <c r="P363" s="409"/>
    </row>
    <row r="364" spans="2:16">
      <c r="B364" s="394" t="s">
        <v>92</v>
      </c>
      <c r="C364" s="391" t="s">
        <v>17</v>
      </c>
      <c r="D364" s="392">
        <v>2</v>
      </c>
      <c r="E364" s="401">
        <v>2016</v>
      </c>
      <c r="F364" s="113">
        <v>5.2450016210958612</v>
      </c>
      <c r="G364" s="110">
        <v>1.6078976564473591E-2</v>
      </c>
      <c r="H364" s="108">
        <f t="shared" si="10"/>
        <v>1.7022257867214088E-2</v>
      </c>
      <c r="I364" s="136">
        <f t="shared" si="12"/>
        <v>8.8977961609980833E-7</v>
      </c>
      <c r="J364" s="398"/>
      <c r="K364" s="375"/>
      <c r="L364" s="409"/>
      <c r="M364" s="376"/>
      <c r="N364" s="377"/>
      <c r="O364" s="378"/>
      <c r="P364" s="409"/>
    </row>
    <row r="365" spans="2:16">
      <c r="B365" s="394" t="s">
        <v>89</v>
      </c>
      <c r="C365" s="391" t="s">
        <v>17</v>
      </c>
      <c r="D365" s="392">
        <v>12</v>
      </c>
      <c r="E365" s="401">
        <v>2011</v>
      </c>
      <c r="F365" s="113">
        <v>5.2511978097193701</v>
      </c>
      <c r="G365" s="110">
        <v>2.0565771489761579E-2</v>
      </c>
      <c r="H365" s="108">
        <f t="shared" si="10"/>
        <v>1.7025538164469622E-2</v>
      </c>
      <c r="I365" s="136">
        <f t="shared" si="12"/>
        <v>1.2533251997507746E-5</v>
      </c>
      <c r="J365" s="398"/>
      <c r="K365" s="375"/>
      <c r="L365" s="409"/>
      <c r="M365" s="376"/>
      <c r="N365" s="377"/>
      <c r="O365" s="378"/>
      <c r="P365" s="409"/>
    </row>
    <row r="366" spans="2:16">
      <c r="B366" s="394" t="s">
        <v>91</v>
      </c>
      <c r="C366" s="391" t="s">
        <v>17</v>
      </c>
      <c r="D366" s="392">
        <v>6</v>
      </c>
      <c r="E366" s="401">
        <v>2011</v>
      </c>
      <c r="F366" s="113">
        <v>5.2520689440607304</v>
      </c>
      <c r="G366" s="110">
        <v>1.5966140516926589E-2</v>
      </c>
      <c r="H366" s="108">
        <f t="shared" si="10"/>
        <v>1.7025998977631483E-2</v>
      </c>
      <c r="I366" s="136">
        <f t="shared" si="12"/>
        <v>1.1232999567277489E-6</v>
      </c>
      <c r="J366" s="398"/>
      <c r="K366" s="375"/>
      <c r="L366" s="409"/>
      <c r="M366" s="376"/>
      <c r="N366" s="377"/>
      <c r="O366" s="378"/>
      <c r="P366" s="409"/>
    </row>
    <row r="367" spans="2:16">
      <c r="B367" s="394" t="s">
        <v>82</v>
      </c>
      <c r="C367" s="391" t="s">
        <v>17</v>
      </c>
      <c r="D367" s="392">
        <v>3</v>
      </c>
      <c r="E367" s="401">
        <v>2015</v>
      </c>
      <c r="F367" s="113">
        <v>5.2732250637794786</v>
      </c>
      <c r="G367" s="110">
        <v>1.5727722087641009E-2</v>
      </c>
      <c r="H367" s="108">
        <f t="shared" si="10"/>
        <v>1.703716255272434E-2</v>
      </c>
      <c r="I367" s="136">
        <f t="shared" si="12"/>
        <v>1.7146343315976514E-6</v>
      </c>
      <c r="J367" s="398"/>
      <c r="K367" s="375"/>
      <c r="L367" s="409"/>
      <c r="M367" s="376"/>
      <c r="N367" s="377"/>
      <c r="O367" s="378"/>
      <c r="P367" s="409"/>
    </row>
    <row r="368" spans="2:16">
      <c r="B368" s="394" t="s">
        <v>83</v>
      </c>
      <c r="C368" s="391" t="s">
        <v>17</v>
      </c>
      <c r="D368" s="392">
        <v>7</v>
      </c>
      <c r="E368" s="401">
        <v>2014</v>
      </c>
      <c r="F368" s="113">
        <v>5.2950034223134832</v>
      </c>
      <c r="G368" s="110">
        <v>1.8679728764792972E-2</v>
      </c>
      <c r="H368" s="108">
        <f t="shared" si="10"/>
        <v>1.7048600422849843E-2</v>
      </c>
      <c r="I368" s="136">
        <f t="shared" si="12"/>
        <v>2.6605796678901414E-6</v>
      </c>
      <c r="J368" s="398"/>
      <c r="K368" s="375"/>
      <c r="L368" s="409"/>
      <c r="M368" s="376"/>
      <c r="N368" s="377"/>
      <c r="O368" s="378"/>
      <c r="P368" s="409"/>
    </row>
    <row r="369" spans="2:16">
      <c r="B369" s="394" t="s">
        <v>84</v>
      </c>
      <c r="C369" s="391" t="s">
        <v>17</v>
      </c>
      <c r="D369" s="392">
        <v>11</v>
      </c>
      <c r="E369" s="401">
        <v>2013</v>
      </c>
      <c r="F369" s="113">
        <v>5.3011309931227792</v>
      </c>
      <c r="G369" s="110">
        <v>1.682590516488747E-2</v>
      </c>
      <c r="H369" s="108">
        <f t="shared" si="10"/>
        <v>1.7051808974739572E-2</v>
      </c>
      <c r="I369" s="136">
        <f t="shared" si="12"/>
        <v>5.1032531305694459E-8</v>
      </c>
      <c r="J369" s="398"/>
      <c r="K369" s="375"/>
      <c r="L369" s="409"/>
      <c r="M369" s="376"/>
      <c r="N369" s="377"/>
      <c r="O369" s="378"/>
      <c r="P369" s="409"/>
    </row>
    <row r="370" spans="2:16">
      <c r="B370" s="394" t="s">
        <v>85</v>
      </c>
      <c r="C370" s="391" t="s">
        <v>17</v>
      </c>
      <c r="D370" s="392">
        <v>8</v>
      </c>
      <c r="E370" s="401">
        <v>2014</v>
      </c>
      <c r="F370" s="113">
        <v>5.3066066946970443</v>
      </c>
      <c r="G370" s="110">
        <v>1.4868881788461005E-2</v>
      </c>
      <c r="H370" s="108">
        <f t="shared" si="10"/>
        <v>1.705467268793447E-2</v>
      </c>
      <c r="I370" s="136">
        <f t="shared" si="12"/>
        <v>4.7776818562210166E-6</v>
      </c>
      <c r="J370" s="398"/>
      <c r="K370" s="375"/>
      <c r="L370" s="409"/>
      <c r="M370" s="376"/>
      <c r="N370" s="377"/>
      <c r="O370" s="378"/>
      <c r="P370" s="409"/>
    </row>
    <row r="371" spans="2:16">
      <c r="B371" s="394" t="s">
        <v>88</v>
      </c>
      <c r="C371" s="391" t="s">
        <v>17</v>
      </c>
      <c r="D371" s="392">
        <v>2</v>
      </c>
      <c r="E371" s="401">
        <v>2015</v>
      </c>
      <c r="F371" s="113">
        <v>5.3197881768075224</v>
      </c>
      <c r="G371" s="110">
        <v>1.715006921078286E-2</v>
      </c>
      <c r="H371" s="108">
        <f t="shared" si="10"/>
        <v>1.7061553041949232E-2</v>
      </c>
      <c r="I371" s="136">
        <f t="shared" si="12"/>
        <v>7.8351121449833238E-9</v>
      </c>
      <c r="J371" s="398"/>
      <c r="K371" s="375"/>
      <c r="L371" s="409"/>
      <c r="M371" s="376"/>
      <c r="N371" s="377"/>
      <c r="O371" s="378"/>
      <c r="P371" s="409"/>
    </row>
    <row r="372" spans="2:16">
      <c r="B372" s="394" t="s">
        <v>86</v>
      </c>
      <c r="C372" s="391" t="s">
        <v>17</v>
      </c>
      <c r="D372" s="392">
        <v>10</v>
      </c>
      <c r="E372" s="401">
        <v>2014</v>
      </c>
      <c r="F372" s="113">
        <v>5.3227552734739589</v>
      </c>
      <c r="G372" s="110">
        <v>1.5700307674593576E-2</v>
      </c>
      <c r="H372" s="108">
        <f t="shared" si="10"/>
        <v>1.7063099208389606E-2</v>
      </c>
      <c r="I372" s="136">
        <f t="shared" si="12"/>
        <v>1.8572007645861368E-6</v>
      </c>
      <c r="J372" s="398"/>
      <c r="K372" s="375"/>
      <c r="L372" s="409"/>
      <c r="M372" s="376"/>
      <c r="N372" s="377"/>
      <c r="O372" s="378"/>
      <c r="P372" s="409"/>
    </row>
    <row r="373" spans="2:16">
      <c r="B373" s="394" t="s">
        <v>92</v>
      </c>
      <c r="C373" s="391" t="s">
        <v>17</v>
      </c>
      <c r="D373" s="392">
        <v>1</v>
      </c>
      <c r="E373" s="401">
        <v>2016</v>
      </c>
      <c r="F373" s="113">
        <v>5.3258802950794752</v>
      </c>
      <c r="G373" s="110">
        <v>1.6239444913888894E-2</v>
      </c>
      <c r="H373" s="108">
        <f t="shared" si="10"/>
        <v>1.7064726659985131E-2</v>
      </c>
      <c r="I373" s="136">
        <f t="shared" si="12"/>
        <v>6.810899604396546E-7</v>
      </c>
      <c r="J373" s="398"/>
      <c r="K373" s="375"/>
      <c r="L373" s="409"/>
      <c r="M373" s="376"/>
      <c r="N373" s="377"/>
      <c r="O373" s="378"/>
      <c r="P373" s="409"/>
    </row>
    <row r="374" spans="2:16">
      <c r="B374" s="394" t="s">
        <v>87</v>
      </c>
      <c r="C374" s="391" t="s">
        <v>17</v>
      </c>
      <c r="D374" s="392">
        <v>6</v>
      </c>
      <c r="E374" s="401">
        <v>2011</v>
      </c>
      <c r="F374" s="113">
        <v>5.3259909153132972</v>
      </c>
      <c r="G374" s="110">
        <v>1.6841402723318213E-2</v>
      </c>
      <c r="H374" s="108">
        <f t="shared" si="10"/>
        <v>1.7064784250242798E-2</v>
      </c>
      <c r="I374" s="136">
        <f t="shared" si="12"/>
        <v>4.9899306571159313E-8</v>
      </c>
      <c r="J374" s="398"/>
      <c r="K374" s="375"/>
      <c r="L374" s="409"/>
      <c r="M374" s="376"/>
      <c r="N374" s="377"/>
      <c r="O374" s="378"/>
      <c r="P374" s="409"/>
    </row>
    <row r="375" spans="2:16">
      <c r="B375" s="394" t="s">
        <v>90</v>
      </c>
      <c r="C375" s="391" t="s">
        <v>17</v>
      </c>
      <c r="D375" s="392">
        <v>11</v>
      </c>
      <c r="E375" s="401">
        <v>2010</v>
      </c>
      <c r="F375" s="113">
        <v>5.3307199303092521</v>
      </c>
      <c r="G375" s="110">
        <v>1.3126543048671321E-2</v>
      </c>
      <c r="H375" s="108">
        <f t="shared" si="10"/>
        <v>1.7067245016846692E-2</v>
      </c>
      <c r="I375" s="136">
        <f t="shared" si="12"/>
        <v>1.5529132001981242E-5</v>
      </c>
      <c r="J375" s="398"/>
      <c r="K375" s="375"/>
      <c r="L375" s="409"/>
      <c r="M375" s="376"/>
      <c r="N375" s="377"/>
      <c r="O375" s="378"/>
      <c r="P375" s="409"/>
    </row>
    <row r="376" spans="2:16">
      <c r="B376" s="394" t="s">
        <v>89</v>
      </c>
      <c r="C376" s="391" t="s">
        <v>17</v>
      </c>
      <c r="D376" s="392">
        <v>11</v>
      </c>
      <c r="E376" s="401">
        <v>2011</v>
      </c>
      <c r="F376" s="113">
        <v>5.3324621989919736</v>
      </c>
      <c r="G376" s="110">
        <v>1.9197808595517535E-2</v>
      </c>
      <c r="H376" s="108">
        <f t="shared" si="10"/>
        <v>1.7068151023477106E-2</v>
      </c>
      <c r="I376" s="136">
        <f t="shared" si="12"/>
        <v>4.5354413741491347E-6</v>
      </c>
      <c r="J376" s="398"/>
      <c r="K376" s="375"/>
      <c r="L376" s="409"/>
      <c r="M376" s="376"/>
      <c r="N376" s="377"/>
      <c r="O376" s="378"/>
      <c r="P376" s="409"/>
    </row>
    <row r="377" spans="2:16">
      <c r="B377" s="394" t="s">
        <v>91</v>
      </c>
      <c r="C377" s="391" t="s">
        <v>17</v>
      </c>
      <c r="D377" s="392">
        <v>5</v>
      </c>
      <c r="E377" s="401">
        <v>2011</v>
      </c>
      <c r="F377" s="113">
        <v>5.3361956318835171</v>
      </c>
      <c r="G377" s="110">
        <v>1.6222530574430124E-2</v>
      </c>
      <c r="H377" s="108">
        <f t="shared" si="10"/>
        <v>1.7070091401643523E-2</v>
      </c>
      <c r="I377" s="136">
        <f t="shared" si="12"/>
        <v>7.1835935582666141E-7</v>
      </c>
      <c r="J377" s="398"/>
      <c r="K377" s="375"/>
      <c r="L377" s="409"/>
      <c r="M377" s="376"/>
      <c r="N377" s="377"/>
      <c r="O377" s="378"/>
      <c r="P377" s="409"/>
    </row>
    <row r="378" spans="2:16">
      <c r="B378" s="394" t="s">
        <v>82</v>
      </c>
      <c r="C378" s="391" t="s">
        <v>17</v>
      </c>
      <c r="D378" s="392">
        <v>2</v>
      </c>
      <c r="E378" s="401">
        <v>2015</v>
      </c>
      <c r="F378" s="113">
        <v>5.3526423862531063</v>
      </c>
      <c r="G378" s="110">
        <v>1.6053976084590312E-2</v>
      </c>
      <c r="H378" s="108">
        <f t="shared" si="10"/>
        <v>1.7078622205216682E-2</v>
      </c>
      <c r="I378" s="136">
        <f t="shared" si="12"/>
        <v>1.0498996725146707E-6</v>
      </c>
      <c r="J378" s="398"/>
      <c r="K378" s="375"/>
      <c r="L378" s="409"/>
      <c r="M378" s="376"/>
      <c r="N378" s="377"/>
      <c r="O378" s="378"/>
      <c r="P378" s="409"/>
    </row>
    <row r="379" spans="2:16">
      <c r="B379" s="394" t="s">
        <v>83</v>
      </c>
      <c r="C379" s="391" t="s">
        <v>17</v>
      </c>
      <c r="D379" s="392">
        <v>6</v>
      </c>
      <c r="E379" s="401">
        <v>2014</v>
      </c>
      <c r="F379" s="113">
        <v>5.3774127310061592</v>
      </c>
      <c r="G379" s="110">
        <v>1.9099626721061067E-2</v>
      </c>
      <c r="H379" s="108">
        <f t="shared" si="10"/>
        <v>1.7091419277698985E-2</v>
      </c>
      <c r="I379" s="136">
        <f t="shared" si="12"/>
        <v>4.0328971355748663E-6</v>
      </c>
      <c r="J379" s="398"/>
      <c r="K379" s="375"/>
      <c r="L379" s="409"/>
      <c r="M379" s="376"/>
      <c r="N379" s="377"/>
      <c r="O379" s="378"/>
      <c r="P379" s="409"/>
    </row>
    <row r="380" spans="2:16">
      <c r="B380" s="394" t="s">
        <v>84</v>
      </c>
      <c r="C380" s="391" t="s">
        <v>17</v>
      </c>
      <c r="D380" s="392">
        <v>10</v>
      </c>
      <c r="E380" s="401">
        <v>2013</v>
      </c>
      <c r="F380" s="113">
        <v>5.3868458714454617</v>
      </c>
      <c r="G380" s="110">
        <v>1.6422835968361704E-2</v>
      </c>
      <c r="H380" s="108">
        <f t="shared" si="10"/>
        <v>1.709627705248265E-2</v>
      </c>
      <c r="I380" s="136">
        <f t="shared" si="12"/>
        <v>4.5352289378199592E-7</v>
      </c>
      <c r="J380" s="398"/>
      <c r="K380" s="375"/>
      <c r="L380" s="409"/>
      <c r="M380" s="376"/>
      <c r="N380" s="377"/>
      <c r="O380" s="378"/>
      <c r="P380" s="409"/>
    </row>
    <row r="381" spans="2:16">
      <c r="B381" s="394" t="s">
        <v>85</v>
      </c>
      <c r="C381" s="391" t="s">
        <v>17</v>
      </c>
      <c r="D381" s="392">
        <v>7</v>
      </c>
      <c r="E381" s="401">
        <v>2014</v>
      </c>
      <c r="F381" s="113">
        <v>5.3908281998631082</v>
      </c>
      <c r="G381" s="110">
        <v>1.5684443610907917E-2</v>
      </c>
      <c r="H381" s="108">
        <f t="shared" si="10"/>
        <v>1.7098325297168392E-2</v>
      </c>
      <c r="I381" s="136">
        <f t="shared" si="12"/>
        <v>1.9990614227427624E-6</v>
      </c>
      <c r="J381" s="398"/>
      <c r="K381" s="375"/>
      <c r="L381" s="409"/>
      <c r="M381" s="376"/>
      <c r="N381" s="377"/>
      <c r="O381" s="378"/>
      <c r="P381" s="409"/>
    </row>
    <row r="382" spans="2:16">
      <c r="B382" s="394" t="s">
        <v>88</v>
      </c>
      <c r="C382" s="391" t="s">
        <v>17</v>
      </c>
      <c r="D382" s="392">
        <v>1</v>
      </c>
      <c r="E382" s="401">
        <v>2015</v>
      </c>
      <c r="F382" s="113">
        <v>5.3991938550460112</v>
      </c>
      <c r="G382" s="110">
        <v>1.6560897221343185E-2</v>
      </c>
      <c r="H382" s="108">
        <f t="shared" si="10"/>
        <v>1.7102623205579957E-2</v>
      </c>
      <c r="I382" s="136">
        <f t="shared" si="12"/>
        <v>2.9346704199729914E-7</v>
      </c>
      <c r="J382" s="398"/>
      <c r="K382" s="375"/>
      <c r="L382" s="409"/>
      <c r="M382" s="376"/>
      <c r="N382" s="377"/>
      <c r="O382" s="378"/>
      <c r="P382" s="409"/>
    </row>
    <row r="383" spans="2:16">
      <c r="B383" s="394" t="s">
        <v>86</v>
      </c>
      <c r="C383" s="391" t="s">
        <v>17</v>
      </c>
      <c r="D383" s="392">
        <v>9</v>
      </c>
      <c r="E383" s="401">
        <v>2014</v>
      </c>
      <c r="F383" s="113">
        <v>5.4073797523489517</v>
      </c>
      <c r="G383" s="110">
        <v>1.6833873243505292E-2</v>
      </c>
      <c r="H383" s="108">
        <f t="shared" si="10"/>
        <v>1.7106822513060425E-2</v>
      </c>
      <c r="I383" s="136">
        <f t="shared" si="12"/>
        <v>7.4501303750680753E-8</v>
      </c>
      <c r="J383" s="398"/>
      <c r="K383" s="375"/>
      <c r="L383" s="409"/>
      <c r="M383" s="376"/>
      <c r="N383" s="377"/>
      <c r="O383" s="378"/>
      <c r="P383" s="409"/>
    </row>
    <row r="384" spans="2:16">
      <c r="B384" s="394" t="s">
        <v>87</v>
      </c>
      <c r="C384" s="391" t="s">
        <v>17</v>
      </c>
      <c r="D384" s="392">
        <v>5</v>
      </c>
      <c r="E384" s="401">
        <v>2011</v>
      </c>
      <c r="F384" s="113">
        <v>5.4101176031360847</v>
      </c>
      <c r="G384" s="110">
        <v>1.7502312479136434E-2</v>
      </c>
      <c r="H384" s="108">
        <f t="shared" si="10"/>
        <v>1.7108225648885828E-2</v>
      </c>
      <c r="I384" s="136">
        <f t="shared" si="12"/>
        <v>1.5530442977697011E-7</v>
      </c>
      <c r="J384" s="398"/>
      <c r="K384" s="375"/>
      <c r="L384" s="409"/>
      <c r="M384" s="376"/>
      <c r="N384" s="377"/>
      <c r="O384" s="378"/>
      <c r="P384" s="409"/>
    </row>
    <row r="385" spans="2:16">
      <c r="B385" s="394" t="s">
        <v>90</v>
      </c>
      <c r="C385" s="391" t="s">
        <v>17</v>
      </c>
      <c r="D385" s="392">
        <v>10</v>
      </c>
      <c r="E385" s="401">
        <v>2010</v>
      </c>
      <c r="F385" s="113">
        <v>5.4133828753951967</v>
      </c>
      <c r="G385" s="110">
        <v>1.6735781207472454E-2</v>
      </c>
      <c r="H385" s="108">
        <f t="shared" si="10"/>
        <v>1.7109898200284454E-2</v>
      </c>
      <c r="I385" s="136">
        <f t="shared" si="12"/>
        <v>1.3996352431069406E-7</v>
      </c>
      <c r="J385" s="398"/>
      <c r="K385" s="375"/>
      <c r="L385" s="409"/>
      <c r="M385" s="376"/>
      <c r="N385" s="377"/>
      <c r="O385" s="378"/>
      <c r="P385" s="409"/>
    </row>
    <row r="386" spans="2:16">
      <c r="B386" s="394" t="s">
        <v>89</v>
      </c>
      <c r="C386" s="391" t="s">
        <v>17</v>
      </c>
      <c r="D386" s="392">
        <v>10</v>
      </c>
      <c r="E386" s="401">
        <v>2011</v>
      </c>
      <c r="F386" s="113">
        <v>5.4148169877122658</v>
      </c>
      <c r="G386" s="110">
        <v>1.8197496999324797E-2</v>
      </c>
      <c r="H386" s="108">
        <f t="shared" si="10"/>
        <v>1.7110632485007403E-2</v>
      </c>
      <c r="I386" s="136">
        <f t="shared" si="12"/>
        <v>1.181274472482385E-6</v>
      </c>
      <c r="J386" s="398"/>
      <c r="K386" s="375"/>
      <c r="L386" s="409"/>
      <c r="M386" s="376"/>
      <c r="N386" s="377"/>
      <c r="O386" s="378"/>
      <c r="P386" s="409"/>
    </row>
    <row r="387" spans="2:16">
      <c r="B387" s="394" t="s">
        <v>92</v>
      </c>
      <c r="C387" s="391" t="s">
        <v>17</v>
      </c>
      <c r="D387" s="392">
        <v>12</v>
      </c>
      <c r="E387" s="401">
        <v>2015</v>
      </c>
      <c r="F387" s="113">
        <v>5.415468856947296</v>
      </c>
      <c r="G387" s="110">
        <v>1.5123350365476225E-2</v>
      </c>
      <c r="H387" s="108">
        <f t="shared" si="10"/>
        <v>1.7110966189758034E-2</v>
      </c>
      <c r="I387" s="136">
        <f t="shared" si="12"/>
        <v>3.9506166649354566E-6</v>
      </c>
      <c r="J387" s="398"/>
      <c r="K387" s="375"/>
      <c r="L387" s="409"/>
      <c r="M387" s="376"/>
      <c r="N387" s="377"/>
      <c r="O387" s="378"/>
      <c r="P387" s="409"/>
    </row>
    <row r="388" spans="2:16">
      <c r="B388" s="394" t="s">
        <v>91</v>
      </c>
      <c r="C388" s="391" t="s">
        <v>17</v>
      </c>
      <c r="D388" s="392">
        <v>4</v>
      </c>
      <c r="E388" s="401">
        <v>2011</v>
      </c>
      <c r="F388" s="113">
        <v>5.4188585769694608</v>
      </c>
      <c r="G388" s="110">
        <v>1.4765106288124472E-2</v>
      </c>
      <c r="H388" s="108">
        <f t="shared" si="10"/>
        <v>1.7112700843576717E-2</v>
      </c>
      <c r="I388" s="136">
        <f t="shared" si="12"/>
        <v>5.5112001967890223E-6</v>
      </c>
      <c r="J388" s="398"/>
      <c r="K388" s="375"/>
      <c r="L388" s="409"/>
      <c r="M388" s="376"/>
      <c r="N388" s="377"/>
      <c r="O388" s="378"/>
      <c r="P388" s="409"/>
    </row>
    <row r="389" spans="2:16">
      <c r="B389" s="394" t="s">
        <v>82</v>
      </c>
      <c r="C389" s="391" t="s">
        <v>17</v>
      </c>
      <c r="D389" s="392">
        <v>1</v>
      </c>
      <c r="E389" s="401">
        <v>2015</v>
      </c>
      <c r="F389" s="113">
        <v>5.4320480644915969</v>
      </c>
      <c r="G389" s="110">
        <v>1.5561102834827683E-2</v>
      </c>
      <c r="H389" s="108">
        <f t="shared" si="10"/>
        <v>1.7119440782609244E-2</v>
      </c>
      <c r="I389" s="136">
        <f t="shared" si="12"/>
        <v>2.4284171594960488E-6</v>
      </c>
      <c r="J389" s="398"/>
      <c r="K389" s="375"/>
      <c r="L389" s="409"/>
      <c r="M389" s="376"/>
      <c r="N389" s="377"/>
      <c r="O389" s="378"/>
      <c r="P389" s="409"/>
    </row>
    <row r="390" spans="2:16">
      <c r="B390" s="394" t="s">
        <v>83</v>
      </c>
      <c r="C390" s="391" t="s">
        <v>17</v>
      </c>
      <c r="D390" s="392">
        <v>5</v>
      </c>
      <c r="E390" s="401">
        <v>2014</v>
      </c>
      <c r="F390" s="113">
        <v>5.4618878725654918</v>
      </c>
      <c r="G390" s="110">
        <v>1.947144435839248E-2</v>
      </c>
      <c r="H390" s="108">
        <f t="shared" si="10"/>
        <v>1.7134634264063808E-2</v>
      </c>
      <c r="I390" s="136">
        <f t="shared" si="12"/>
        <v>5.4606814169563752E-6</v>
      </c>
      <c r="J390" s="398"/>
      <c r="K390" s="375"/>
      <c r="L390" s="409"/>
      <c r="M390" s="376"/>
      <c r="N390" s="377"/>
      <c r="O390" s="378"/>
      <c r="P390" s="409"/>
    </row>
    <row r="391" spans="2:16">
      <c r="B391" s="394" t="s">
        <v>84</v>
      </c>
      <c r="C391" s="391" t="s">
        <v>17</v>
      </c>
      <c r="D391" s="392">
        <v>9</v>
      </c>
      <c r="E391" s="401">
        <v>2013</v>
      </c>
      <c r="F391" s="113">
        <v>5.4695740034549072</v>
      </c>
      <c r="G391" s="110">
        <v>1.7249911711423319E-2</v>
      </c>
      <c r="H391" s="108">
        <f t="shared" ref="H391:H454" si="13">(Beta1)+
(Beta2*((1-EXP(-F391/Lambda1))/(F391/Lambda1)))+
(Beta3*((((1-EXP(-F391/Lambda1))/(F391/Lambda1)))-
(EXP(-F391/Lambda1))))+
(Beta4*((((1-EXP(-F391/Lambda2))/(F391/Lambda2)))-
(EXP(-F391/Lambda2))))</f>
        <v>1.7138535879815002E-2</v>
      </c>
      <c r="I391" s="136">
        <f t="shared" si="12"/>
        <v>1.240457586644425E-8</v>
      </c>
      <c r="J391" s="398"/>
      <c r="K391" s="375"/>
      <c r="L391" s="409"/>
      <c r="M391" s="376"/>
      <c r="N391" s="377"/>
      <c r="O391" s="378"/>
      <c r="P391" s="409"/>
    </row>
    <row r="392" spans="2:16">
      <c r="B392" s="394" t="s">
        <v>85</v>
      </c>
      <c r="C392" s="391" t="s">
        <v>17</v>
      </c>
      <c r="D392" s="392">
        <v>6</v>
      </c>
      <c r="E392" s="401">
        <v>2014</v>
      </c>
      <c r="F392" s="113">
        <v>5.4732375085557834</v>
      </c>
      <c r="G392" s="110">
        <v>1.5966392039896138E-2</v>
      </c>
      <c r="H392" s="108">
        <f t="shared" si="13"/>
        <v>1.7140393870220809E-2</v>
      </c>
      <c r="I392" s="136">
        <f t="shared" si="12"/>
        <v>1.3782802976056777E-6</v>
      </c>
      <c r="J392" s="398"/>
      <c r="K392" s="375"/>
      <c r="L392" s="409"/>
      <c r="M392" s="376"/>
      <c r="N392" s="377"/>
      <c r="O392" s="378"/>
      <c r="P392" s="409"/>
    </row>
    <row r="393" spans="2:16">
      <c r="B393" s="394" t="s">
        <v>86</v>
      </c>
      <c r="C393" s="391" t="s">
        <v>17</v>
      </c>
      <c r="D393" s="392">
        <v>8</v>
      </c>
      <c r="E393" s="401">
        <v>2014</v>
      </c>
      <c r="F393" s="113">
        <v>5.4900426974348946</v>
      </c>
      <c r="G393" s="110">
        <v>1.7405264170534982E-2</v>
      </c>
      <c r="H393" s="108">
        <f t="shared" si="13"/>
        <v>1.7148903279837077E-2</v>
      </c>
      <c r="I393" s="136">
        <f t="shared" si="12"/>
        <v>6.5720906279423159E-8</v>
      </c>
      <c r="J393" s="398"/>
      <c r="K393" s="375"/>
      <c r="L393" s="409"/>
      <c r="M393" s="376"/>
      <c r="N393" s="377"/>
      <c r="O393" s="378"/>
      <c r="P393" s="409"/>
    </row>
    <row r="394" spans="2:16">
      <c r="B394" s="394" t="s">
        <v>88</v>
      </c>
      <c r="C394" s="391" t="s">
        <v>17</v>
      </c>
      <c r="D394" s="392">
        <v>12</v>
      </c>
      <c r="E394" s="401">
        <v>2014</v>
      </c>
      <c r="F394" s="113">
        <v>5.4901730712818999</v>
      </c>
      <c r="G394" s="110">
        <v>1.6546936768176548E-2</v>
      </c>
      <c r="H394" s="108">
        <f t="shared" si="13"/>
        <v>1.7148969209878465E-2</v>
      </c>
      <c r="I394" s="136">
        <f t="shared" si="12"/>
        <v>3.6244306086157205E-7</v>
      </c>
      <c r="J394" s="398"/>
      <c r="K394" s="375"/>
      <c r="L394" s="409"/>
      <c r="M394" s="376"/>
      <c r="N394" s="377"/>
      <c r="O394" s="378"/>
      <c r="P394" s="409"/>
    </row>
    <row r="395" spans="2:16">
      <c r="B395" s="394" t="s">
        <v>87</v>
      </c>
      <c r="C395" s="391" t="s">
        <v>17</v>
      </c>
      <c r="D395" s="392">
        <v>4</v>
      </c>
      <c r="E395" s="401">
        <v>2011</v>
      </c>
      <c r="F395" s="113">
        <v>5.4927805482220275</v>
      </c>
      <c r="G395" s="110">
        <v>1.563821084971424E-2</v>
      </c>
      <c r="H395" s="108">
        <f t="shared" si="13"/>
        <v>1.7150287535196596E-2</v>
      </c>
      <c r="I395" s="136">
        <f t="shared" si="12"/>
        <v>2.2863759027793079E-6</v>
      </c>
      <c r="J395" s="398"/>
      <c r="K395" s="375"/>
      <c r="L395" s="409"/>
      <c r="M395" s="376"/>
      <c r="N395" s="377"/>
      <c r="O395" s="378"/>
      <c r="P395" s="409"/>
    </row>
    <row r="396" spans="2:16">
      <c r="B396" s="394" t="s">
        <v>90</v>
      </c>
      <c r="C396" s="391" t="s">
        <v>17</v>
      </c>
      <c r="D396" s="392">
        <v>9</v>
      </c>
      <c r="E396" s="401">
        <v>2010</v>
      </c>
      <c r="F396" s="113">
        <v>5.495737664115488</v>
      </c>
      <c r="G396" s="110">
        <v>1.5561614829860198E-2</v>
      </c>
      <c r="H396" s="108">
        <f t="shared" si="13"/>
        <v>1.7151782009554129E-2</v>
      </c>
      <c r="I396" s="136">
        <f t="shared" si="12"/>
        <v>2.5286316593757523E-6</v>
      </c>
      <c r="J396" s="398"/>
      <c r="K396" s="375"/>
      <c r="L396" s="409"/>
      <c r="M396" s="376"/>
      <c r="N396" s="377"/>
      <c r="O396" s="378"/>
      <c r="P396" s="409"/>
    </row>
    <row r="397" spans="2:16">
      <c r="B397" s="394" t="s">
        <v>92</v>
      </c>
      <c r="C397" s="391" t="s">
        <v>17</v>
      </c>
      <c r="D397" s="392">
        <v>11</v>
      </c>
      <c r="E397" s="401">
        <v>2015</v>
      </c>
      <c r="F397" s="113">
        <v>5.4969525113262279</v>
      </c>
      <c r="G397" s="110">
        <v>1.3681090872619048E-2</v>
      </c>
      <c r="H397" s="108">
        <f t="shared" si="13"/>
        <v>1.7152395779645647E-2</v>
      </c>
      <c r="I397" s="136">
        <f t="shared" si="12"/>
        <v>1.2049957757546948E-5</v>
      </c>
      <c r="J397" s="398"/>
      <c r="K397" s="375"/>
      <c r="L397" s="409"/>
      <c r="M397" s="376"/>
      <c r="N397" s="377"/>
      <c r="O397" s="378"/>
      <c r="P397" s="409"/>
    </row>
    <row r="398" spans="2:16">
      <c r="B398" s="394" t="s">
        <v>89</v>
      </c>
      <c r="C398" s="391" t="s">
        <v>17</v>
      </c>
      <c r="D398" s="392">
        <v>9</v>
      </c>
      <c r="E398" s="401">
        <v>2011</v>
      </c>
      <c r="F398" s="113">
        <v>5.4974799327982078</v>
      </c>
      <c r="G398" s="110">
        <v>1.7969890246536131E-2</v>
      </c>
      <c r="H398" s="108">
        <f t="shared" si="13"/>
        <v>1.7152662210766959E-2</v>
      </c>
      <c r="I398" s="136">
        <f t="shared" si="12"/>
        <v>6.678616624471391E-7</v>
      </c>
      <c r="J398" s="398"/>
      <c r="K398" s="375"/>
      <c r="L398" s="409"/>
      <c r="M398" s="376"/>
      <c r="N398" s="377"/>
      <c r="O398" s="378"/>
      <c r="P398" s="409"/>
    </row>
    <row r="399" spans="2:16">
      <c r="B399" s="394" t="s">
        <v>91</v>
      </c>
      <c r="C399" s="391" t="s">
        <v>17</v>
      </c>
      <c r="D399" s="392">
        <v>3</v>
      </c>
      <c r="E399" s="401">
        <v>2011</v>
      </c>
      <c r="F399" s="113">
        <v>5.503080082135523</v>
      </c>
      <c r="G399" s="110">
        <v>1.1590706345642181E-2</v>
      </c>
      <c r="H399" s="108">
        <f t="shared" si="13"/>
        <v>1.7155489883229721E-2</v>
      </c>
      <c r="I399" s="136">
        <f t="shared" ref="I399:I462" si="14">IF(G399&gt;0,POWER(G399-H399,2),"")</f>
        <v>3.0966815820205304E-5</v>
      </c>
      <c r="J399" s="398"/>
      <c r="K399" s="375"/>
      <c r="L399" s="409"/>
      <c r="M399" s="376"/>
      <c r="N399" s="377"/>
      <c r="O399" s="378"/>
      <c r="P399" s="409"/>
    </row>
    <row r="400" spans="2:16">
      <c r="B400" s="394" t="s">
        <v>82</v>
      </c>
      <c r="C400" s="391" t="s">
        <v>17</v>
      </c>
      <c r="D400" s="392">
        <v>12</v>
      </c>
      <c r="E400" s="401">
        <v>2014</v>
      </c>
      <c r="F400" s="113">
        <v>5.5230272807274856</v>
      </c>
      <c r="G400" s="110">
        <v>1.5860103590361604E-2</v>
      </c>
      <c r="H400" s="108">
        <f t="shared" si="13"/>
        <v>1.7165542993226292E-2</v>
      </c>
      <c r="I400" s="136">
        <f t="shared" si="14"/>
        <v>1.7041720345517133E-6</v>
      </c>
      <c r="J400" s="398"/>
      <c r="K400" s="375"/>
      <c r="L400" s="409"/>
      <c r="M400" s="376"/>
      <c r="N400" s="377"/>
      <c r="O400" s="378"/>
      <c r="P400" s="409"/>
    </row>
    <row r="401" spans="2:16">
      <c r="B401" s="394" t="s">
        <v>83</v>
      </c>
      <c r="C401" s="391" t="s">
        <v>17</v>
      </c>
      <c r="D401" s="392">
        <v>4</v>
      </c>
      <c r="E401" s="401">
        <v>2014</v>
      </c>
      <c r="F401" s="113">
        <v>5.5486148636478259</v>
      </c>
      <c r="G401" s="110">
        <v>1.9322867311593567E-2</v>
      </c>
      <c r="H401" s="108">
        <f t="shared" si="13"/>
        <v>1.7178397429012005E-2</v>
      </c>
      <c r="I401" s="136">
        <f t="shared" si="14"/>
        <v>4.5987510772993823E-6</v>
      </c>
      <c r="J401" s="398"/>
      <c r="K401" s="375"/>
      <c r="L401" s="409"/>
      <c r="M401" s="376"/>
      <c r="N401" s="377"/>
      <c r="O401" s="378"/>
      <c r="P401" s="409"/>
    </row>
    <row r="402" spans="2:16">
      <c r="B402" s="394" t="s">
        <v>84</v>
      </c>
      <c r="C402" s="391" t="s">
        <v>17</v>
      </c>
      <c r="D402" s="392">
        <v>8</v>
      </c>
      <c r="E402" s="401">
        <v>2013</v>
      </c>
      <c r="F402" s="113">
        <v>5.5522369485408491</v>
      </c>
      <c r="G402" s="110">
        <v>1.8113073374782702E-2</v>
      </c>
      <c r="H402" s="108">
        <f t="shared" si="13"/>
        <v>1.7180213440429741E-2</v>
      </c>
      <c r="I402" s="136">
        <f t="shared" si="14"/>
        <v>8.702276571210102E-7</v>
      </c>
      <c r="J402" s="398"/>
      <c r="K402" s="375"/>
      <c r="L402" s="409"/>
      <c r="M402" s="376"/>
      <c r="N402" s="377"/>
      <c r="O402" s="378"/>
      <c r="P402" s="409"/>
    </row>
    <row r="403" spans="2:16">
      <c r="B403" s="394" t="s">
        <v>85</v>
      </c>
      <c r="C403" s="391" t="s">
        <v>17</v>
      </c>
      <c r="D403" s="392">
        <v>5</v>
      </c>
      <c r="E403" s="401">
        <v>2014</v>
      </c>
      <c r="F403" s="113">
        <v>5.5577126501151142</v>
      </c>
      <c r="G403" s="110">
        <v>1.5524974819615813E-2</v>
      </c>
      <c r="H403" s="108">
        <f t="shared" si="13"/>
        <v>1.7182957146086465E-2</v>
      </c>
      <c r="I403" s="136">
        <f t="shared" si="14"/>
        <v>2.7489053948890339E-6</v>
      </c>
      <c r="J403" s="398"/>
      <c r="K403" s="375"/>
      <c r="L403" s="409"/>
      <c r="M403" s="376"/>
      <c r="N403" s="377"/>
      <c r="O403" s="378"/>
      <c r="P403" s="409"/>
    </row>
    <row r="404" spans="2:16">
      <c r="B404" s="394" t="s">
        <v>93</v>
      </c>
      <c r="C404" s="391" t="s">
        <v>17</v>
      </c>
      <c r="D404" s="392">
        <v>3</v>
      </c>
      <c r="E404" s="401">
        <v>2016</v>
      </c>
      <c r="F404" s="113">
        <v>5.559566266796355</v>
      </c>
      <c r="G404" s="110">
        <v>1.6678310062447351E-2</v>
      </c>
      <c r="H404" s="108">
        <f t="shared" si="13"/>
        <v>1.7183885488379562E-2</v>
      </c>
      <c r="I404" s="136">
        <f t="shared" si="14"/>
        <v>2.5560651130653635E-7</v>
      </c>
      <c r="J404" s="398"/>
      <c r="K404" s="375"/>
      <c r="L404" s="409"/>
      <c r="M404" s="376"/>
      <c r="N404" s="377"/>
      <c r="O404" s="378"/>
      <c r="P404" s="409"/>
    </row>
    <row r="405" spans="2:16">
      <c r="B405" s="394" t="s">
        <v>88</v>
      </c>
      <c r="C405" s="391" t="s">
        <v>17</v>
      </c>
      <c r="D405" s="392">
        <v>11</v>
      </c>
      <c r="E405" s="401">
        <v>2014</v>
      </c>
      <c r="F405" s="113">
        <v>5.5701574264202609</v>
      </c>
      <c r="G405" s="110">
        <v>1.5596183022493661E-2</v>
      </c>
      <c r="H405" s="108">
        <f t="shared" si="13"/>
        <v>1.7189185549525705E-2</v>
      </c>
      <c r="I405" s="136">
        <f t="shared" si="14"/>
        <v>2.5376570511304791E-6</v>
      </c>
      <c r="J405" s="398"/>
      <c r="K405" s="375"/>
      <c r="L405" s="409"/>
      <c r="M405" s="376"/>
      <c r="N405" s="377"/>
      <c r="O405" s="378"/>
      <c r="P405" s="409"/>
    </row>
    <row r="406" spans="2:16">
      <c r="B406" s="394" t="s">
        <v>86</v>
      </c>
      <c r="C406" s="391" t="s">
        <v>17</v>
      </c>
      <c r="D406" s="392">
        <v>7</v>
      </c>
      <c r="E406" s="401">
        <v>2014</v>
      </c>
      <c r="F406" s="113">
        <v>5.5742642026009586</v>
      </c>
      <c r="G406" s="110">
        <v>1.8454417798160178E-2</v>
      </c>
      <c r="H406" s="108">
        <f t="shared" si="13"/>
        <v>1.7191238739829442E-2</v>
      </c>
      <c r="I406" s="136">
        <f t="shared" si="14"/>
        <v>1.5956213334053243E-6</v>
      </c>
      <c r="J406" s="398"/>
      <c r="K406" s="375"/>
      <c r="L406" s="409"/>
      <c r="M406" s="376"/>
      <c r="N406" s="377"/>
      <c r="O406" s="378"/>
      <c r="P406" s="409"/>
    </row>
    <row r="407" spans="2:16">
      <c r="B407" s="394" t="s">
        <v>87</v>
      </c>
      <c r="C407" s="391" t="s">
        <v>17</v>
      </c>
      <c r="D407" s="392">
        <v>3</v>
      </c>
      <c r="E407" s="401">
        <v>2011</v>
      </c>
      <c r="F407" s="113">
        <v>5.5770020533880906</v>
      </c>
      <c r="G407" s="110">
        <v>1.1605248690043488E-2</v>
      </c>
      <c r="H407" s="108">
        <f t="shared" si="13"/>
        <v>1.7192606940900024E-2</v>
      </c>
      <c r="I407" s="136">
        <f t="shared" si="14"/>
        <v>3.1218572223414606E-5</v>
      </c>
      <c r="J407" s="398"/>
      <c r="K407" s="375"/>
      <c r="L407" s="409"/>
      <c r="M407" s="376"/>
      <c r="N407" s="377"/>
      <c r="O407" s="378"/>
      <c r="P407" s="409"/>
    </row>
    <row r="408" spans="2:16">
      <c r="B408" s="394" t="s">
        <v>90</v>
      </c>
      <c r="C408" s="391" t="s">
        <v>17</v>
      </c>
      <c r="D408" s="392">
        <v>8</v>
      </c>
      <c r="E408" s="401">
        <v>2010</v>
      </c>
      <c r="F408" s="113">
        <v>5.5798643519382738</v>
      </c>
      <c r="G408" s="110">
        <v>1.6158449453566433E-2</v>
      </c>
      <c r="H408" s="108">
        <f t="shared" si="13"/>
        <v>1.7194036830196571E-2</v>
      </c>
      <c r="I408" s="136">
        <f t="shared" si="14"/>
        <v>1.0724412146356909E-6</v>
      </c>
      <c r="J408" s="398"/>
      <c r="K408" s="375"/>
      <c r="L408" s="409"/>
      <c r="M408" s="376"/>
      <c r="N408" s="377"/>
      <c r="O408" s="378"/>
      <c r="P408" s="409"/>
    </row>
    <row r="409" spans="2:16">
      <c r="B409" s="394" t="s">
        <v>92</v>
      </c>
      <c r="C409" s="391" t="s">
        <v>17</v>
      </c>
      <c r="D409" s="392">
        <v>10</v>
      </c>
      <c r="E409" s="401">
        <v>2015</v>
      </c>
      <c r="F409" s="113">
        <v>5.5809132687982785</v>
      </c>
      <c r="G409" s="110">
        <v>1.4753949076190534E-2</v>
      </c>
      <c r="H409" s="108">
        <f t="shared" si="13"/>
        <v>1.719456069857932E-2</v>
      </c>
      <c r="I409" s="136">
        <f t="shared" si="14"/>
        <v>5.9565850913392266E-6</v>
      </c>
      <c r="J409" s="398"/>
      <c r="K409" s="375"/>
      <c r="L409" s="409"/>
      <c r="M409" s="376"/>
      <c r="N409" s="377"/>
      <c r="O409" s="378"/>
      <c r="P409" s="409"/>
    </row>
    <row r="410" spans="2:16">
      <c r="B410" s="394" t="s">
        <v>89</v>
      </c>
      <c r="C410" s="391" t="s">
        <v>17</v>
      </c>
      <c r="D410" s="392">
        <v>8</v>
      </c>
      <c r="E410" s="401">
        <v>2011</v>
      </c>
      <c r="F410" s="113">
        <v>5.583430050888313</v>
      </c>
      <c r="G410" s="110">
        <v>1.8588268665762585E-2</v>
      </c>
      <c r="H410" s="108">
        <f t="shared" si="13"/>
        <v>1.7195817396173683E-2</v>
      </c>
      <c r="I410" s="136">
        <f t="shared" si="14"/>
        <v>1.9389205381797471E-6</v>
      </c>
      <c r="J410" s="398"/>
      <c r="K410" s="375"/>
      <c r="L410" s="409"/>
      <c r="M410" s="376"/>
      <c r="N410" s="377"/>
      <c r="O410" s="378"/>
      <c r="P410" s="409"/>
    </row>
    <row r="411" spans="2:16">
      <c r="B411" s="394" t="s">
        <v>91</v>
      </c>
      <c r="C411" s="391" t="s">
        <v>17</v>
      </c>
      <c r="D411" s="392">
        <v>2</v>
      </c>
      <c r="E411" s="401">
        <v>2011</v>
      </c>
      <c r="F411" s="113">
        <v>5.5854893908281991</v>
      </c>
      <c r="G411" s="110">
        <v>1.325929035244618E-2</v>
      </c>
      <c r="H411" s="108">
        <f t="shared" si="13"/>
        <v>1.7196845389106472E-2</v>
      </c>
      <c r="I411" s="136">
        <f t="shared" si="14"/>
        <v>1.5504339666728832E-5</v>
      </c>
      <c r="J411" s="398"/>
      <c r="K411" s="375"/>
      <c r="L411" s="409"/>
      <c r="M411" s="376"/>
      <c r="N411" s="377"/>
      <c r="O411" s="378"/>
      <c r="P411" s="409"/>
    </row>
    <row r="412" spans="2:16">
      <c r="B412" s="394" t="s">
        <v>82</v>
      </c>
      <c r="C412" s="391" t="s">
        <v>17</v>
      </c>
      <c r="D412" s="392">
        <v>11</v>
      </c>
      <c r="E412" s="401">
        <v>2014</v>
      </c>
      <c r="F412" s="113">
        <v>5.6030116358658457</v>
      </c>
      <c r="G412" s="110">
        <v>1.5300286959860767E-2</v>
      </c>
      <c r="H412" s="108">
        <f t="shared" si="13"/>
        <v>1.720558184261611E-2</v>
      </c>
      <c r="I412" s="136">
        <f t="shared" si="14"/>
        <v>3.6301485902536957E-6</v>
      </c>
      <c r="J412" s="398"/>
      <c r="K412" s="375"/>
      <c r="L412" s="409"/>
      <c r="M412" s="376"/>
      <c r="N412" s="377"/>
      <c r="O412" s="378"/>
      <c r="P412" s="409"/>
    </row>
    <row r="413" spans="2:16">
      <c r="B413" s="394" t="s">
        <v>83</v>
      </c>
      <c r="C413" s="391" t="s">
        <v>17</v>
      </c>
      <c r="D413" s="392">
        <v>3</v>
      </c>
      <c r="E413" s="401">
        <v>2014</v>
      </c>
      <c r="F413" s="113">
        <v>5.6283693491085689</v>
      </c>
      <c r="G413" s="110">
        <v>2.0670062670319053E-2</v>
      </c>
      <c r="H413" s="108">
        <f t="shared" si="13"/>
        <v>1.7218193274182829E-2</v>
      </c>
      <c r="I413" s="136">
        <f t="shared" si="14"/>
        <v>1.1915402327981862E-5</v>
      </c>
      <c r="J413" s="398"/>
      <c r="K413" s="375"/>
      <c r="L413" s="409"/>
      <c r="M413" s="376"/>
      <c r="N413" s="377"/>
      <c r="O413" s="378"/>
      <c r="P413" s="409"/>
    </row>
    <row r="414" spans="2:16">
      <c r="B414" s="394" t="s">
        <v>93</v>
      </c>
      <c r="C414" s="391" t="s">
        <v>17</v>
      </c>
      <c r="D414" s="392">
        <v>2</v>
      </c>
      <c r="E414" s="401">
        <v>2016</v>
      </c>
      <c r="F414" s="113">
        <v>5.6337764328686211</v>
      </c>
      <c r="G414" s="110">
        <v>1.6138870636631525E-2</v>
      </c>
      <c r="H414" s="108">
        <f t="shared" si="13"/>
        <v>1.7220877787459826E-2</v>
      </c>
      <c r="I414" s="136">
        <f t="shared" si="14"/>
        <v>1.1707394744435769E-6</v>
      </c>
      <c r="J414" s="398"/>
      <c r="K414" s="375"/>
      <c r="L414" s="409"/>
      <c r="M414" s="376"/>
      <c r="N414" s="377"/>
      <c r="O414" s="378"/>
      <c r="P414" s="409"/>
    </row>
    <row r="415" spans="2:16">
      <c r="B415" s="394" t="s">
        <v>84</v>
      </c>
      <c r="C415" s="391" t="s">
        <v>17</v>
      </c>
      <c r="D415" s="392">
        <v>7</v>
      </c>
      <c r="E415" s="401">
        <v>2013</v>
      </c>
      <c r="F415" s="113">
        <v>5.6381870666309561</v>
      </c>
      <c r="G415" s="110">
        <v>1.8360096887916871E-2</v>
      </c>
      <c r="H415" s="108">
        <f t="shared" si="13"/>
        <v>1.7223066409362831E-2</v>
      </c>
      <c r="I415" s="136">
        <f t="shared" si="14"/>
        <v>1.2928383091608311E-6</v>
      </c>
      <c r="J415" s="398"/>
      <c r="K415" s="375"/>
      <c r="L415" s="409"/>
      <c r="M415" s="376"/>
      <c r="N415" s="377"/>
      <c r="O415" s="378"/>
      <c r="P415" s="409"/>
    </row>
    <row r="416" spans="2:16">
      <c r="B416" s="394" t="s">
        <v>85</v>
      </c>
      <c r="C416" s="391" t="s">
        <v>17</v>
      </c>
      <c r="D416" s="392">
        <v>4</v>
      </c>
      <c r="E416" s="401">
        <v>2014</v>
      </c>
      <c r="F416" s="113">
        <v>5.64443964119745</v>
      </c>
      <c r="G416" s="110">
        <v>1.5561041508087037E-2</v>
      </c>
      <c r="H416" s="108">
        <f t="shared" si="13"/>
        <v>1.7226167250368116E-2</v>
      </c>
      <c r="I416" s="136">
        <f t="shared" si="14"/>
        <v>2.7726437376071126E-6</v>
      </c>
      <c r="J416" s="398"/>
      <c r="K416" s="375"/>
      <c r="L416" s="409"/>
      <c r="M416" s="376"/>
      <c r="N416" s="377"/>
      <c r="O416" s="378"/>
      <c r="P416" s="409"/>
    </row>
    <row r="417" spans="2:16">
      <c r="B417" s="394" t="s">
        <v>88</v>
      </c>
      <c r="C417" s="391" t="s">
        <v>17</v>
      </c>
      <c r="D417" s="392">
        <v>10</v>
      </c>
      <c r="E417" s="401">
        <v>2014</v>
      </c>
      <c r="F417" s="113">
        <v>5.6540352187169445</v>
      </c>
      <c r="G417" s="110">
        <v>1.5837616036973545E-2</v>
      </c>
      <c r="H417" s="108">
        <f t="shared" si="13"/>
        <v>1.7230922004582799E-2</v>
      </c>
      <c r="I417" s="136">
        <f t="shared" si="14"/>
        <v>1.9413015193755596E-6</v>
      </c>
      <c r="J417" s="398"/>
      <c r="K417" s="375"/>
      <c r="L417" s="409"/>
      <c r="M417" s="376"/>
      <c r="N417" s="377"/>
      <c r="O417" s="378"/>
      <c r="P417" s="409"/>
    </row>
    <row r="418" spans="2:16">
      <c r="B418" s="394" t="s">
        <v>86</v>
      </c>
      <c r="C418" s="391" t="s">
        <v>17</v>
      </c>
      <c r="D418" s="392">
        <v>6</v>
      </c>
      <c r="E418" s="401">
        <v>2014</v>
      </c>
      <c r="F418" s="113">
        <v>5.6566735112936346</v>
      </c>
      <c r="G418" s="110">
        <v>1.8407699757487385E-2</v>
      </c>
      <c r="H418" s="108">
        <f t="shared" si="13"/>
        <v>1.7232228487418677E-2</v>
      </c>
      <c r="I418" s="136">
        <f t="shared" si="14"/>
        <v>1.3817327067569411E-6</v>
      </c>
      <c r="J418" s="398"/>
      <c r="K418" s="375"/>
      <c r="L418" s="409"/>
      <c r="M418" s="376"/>
      <c r="N418" s="377"/>
      <c r="O418" s="378"/>
      <c r="P418" s="409"/>
    </row>
    <row r="419" spans="2:16">
      <c r="B419" s="394" t="s">
        <v>87</v>
      </c>
      <c r="C419" s="391" t="s">
        <v>17</v>
      </c>
      <c r="D419" s="392">
        <v>2</v>
      </c>
      <c r="E419" s="401">
        <v>2011</v>
      </c>
      <c r="F419" s="113">
        <v>5.6594113620807667</v>
      </c>
      <c r="G419" s="110">
        <v>1.3078976958649988E-2</v>
      </c>
      <c r="H419" s="108">
        <f t="shared" si="13"/>
        <v>1.7233583898637602E-2</v>
      </c>
      <c r="I419" s="136">
        <f t="shared" si="14"/>
        <v>1.7260758825793245E-5</v>
      </c>
      <c r="J419" s="398"/>
      <c r="K419" s="375"/>
      <c r="L419" s="409"/>
      <c r="M419" s="376"/>
      <c r="N419" s="377"/>
      <c r="O419" s="378"/>
      <c r="P419" s="409"/>
    </row>
    <row r="420" spans="2:16">
      <c r="B420" s="394" t="s">
        <v>92</v>
      </c>
      <c r="C420" s="391" t="s">
        <v>17</v>
      </c>
      <c r="D420" s="392">
        <v>9</v>
      </c>
      <c r="E420" s="401">
        <v>2015</v>
      </c>
      <c r="F420" s="113">
        <v>5.6637421442349574</v>
      </c>
      <c r="G420" s="110">
        <v>1.5712216738636337E-2</v>
      </c>
      <c r="H420" s="108">
        <f t="shared" si="13"/>
        <v>1.7235727142790744E-2</v>
      </c>
      <c r="I420" s="136">
        <f t="shared" si="14"/>
        <v>2.3210839515667235E-6</v>
      </c>
      <c r="J420" s="398"/>
      <c r="K420" s="375"/>
      <c r="L420" s="409"/>
      <c r="M420" s="376"/>
      <c r="N420" s="377"/>
      <c r="O420" s="378"/>
      <c r="P420" s="409"/>
    </row>
    <row r="421" spans="2:16">
      <c r="B421" s="394" t="s">
        <v>91</v>
      </c>
      <c r="C421" s="391" t="s">
        <v>17</v>
      </c>
      <c r="D421" s="392">
        <v>1</v>
      </c>
      <c r="E421" s="401">
        <v>2011</v>
      </c>
      <c r="F421" s="113">
        <v>5.6639614093412867</v>
      </c>
      <c r="G421" s="110">
        <v>1.3640904813545835E-2</v>
      </c>
      <c r="H421" s="108">
        <f t="shared" si="13"/>
        <v>1.7235835628865506E-2</v>
      </c>
      <c r="I421" s="136">
        <f t="shared" si="14"/>
        <v>1.2923527566934954E-5</v>
      </c>
      <c r="J421" s="398"/>
      <c r="K421" s="375"/>
      <c r="L421" s="409"/>
      <c r="M421" s="376"/>
      <c r="N421" s="377"/>
      <c r="O421" s="378"/>
      <c r="P421" s="409"/>
    </row>
    <row r="422" spans="2:16">
      <c r="B422" s="394" t="s">
        <v>90</v>
      </c>
      <c r="C422" s="391" t="s">
        <v>17</v>
      </c>
      <c r="D422" s="392">
        <v>7</v>
      </c>
      <c r="E422" s="401">
        <v>2010</v>
      </c>
      <c r="F422" s="113">
        <v>5.6644888308132666</v>
      </c>
      <c r="G422" s="110">
        <v>1.8458058665087436E-2</v>
      </c>
      <c r="H422" s="108">
        <f t="shared" si="13"/>
        <v>1.7236096573085953E-2</v>
      </c>
      <c r="I422" s="136">
        <f t="shared" si="14"/>
        <v>1.4931913542886404E-6</v>
      </c>
      <c r="J422" s="398"/>
      <c r="K422" s="375"/>
      <c r="L422" s="409"/>
      <c r="M422" s="376"/>
      <c r="N422" s="377"/>
      <c r="O422" s="378"/>
      <c r="P422" s="409"/>
    </row>
    <row r="423" spans="2:16">
      <c r="B423" s="394" t="s">
        <v>89</v>
      </c>
      <c r="C423" s="391" t="s">
        <v>17</v>
      </c>
      <c r="D423" s="392">
        <v>7</v>
      </c>
      <c r="E423" s="401">
        <v>2011</v>
      </c>
      <c r="F423" s="113">
        <v>5.6680029985984826</v>
      </c>
      <c r="G423" s="110">
        <v>1.5866105637477437E-2</v>
      </c>
      <c r="H423" s="108">
        <f t="shared" si="13"/>
        <v>1.7237834869959216E-2</v>
      </c>
      <c r="I423" s="136">
        <f t="shared" si="14"/>
        <v>1.8816410872450504E-6</v>
      </c>
      <c r="J423" s="398"/>
      <c r="K423" s="375"/>
      <c r="L423" s="409"/>
      <c r="M423" s="376"/>
      <c r="N423" s="377"/>
      <c r="O423" s="378"/>
      <c r="P423" s="409"/>
    </row>
    <row r="424" spans="2:16">
      <c r="B424" s="394" t="s">
        <v>82</v>
      </c>
      <c r="C424" s="391" t="s">
        <v>17</v>
      </c>
      <c r="D424" s="392">
        <v>10</v>
      </c>
      <c r="E424" s="401">
        <v>2014</v>
      </c>
      <c r="F424" s="113">
        <v>5.6868894281625293</v>
      </c>
      <c r="G424" s="110">
        <v>1.5532207466826769E-2</v>
      </c>
      <c r="H424" s="108">
        <f t="shared" si="13"/>
        <v>1.7247166886549255E-2</v>
      </c>
      <c r="I424" s="136">
        <f t="shared" si="14"/>
        <v>2.9410858112948865E-6</v>
      </c>
      <c r="J424" s="398"/>
      <c r="K424" s="375"/>
      <c r="L424" s="409"/>
      <c r="M424" s="376"/>
      <c r="N424" s="377"/>
      <c r="O424" s="378"/>
      <c r="P424" s="409"/>
    </row>
    <row r="425" spans="2:16">
      <c r="B425" s="394" t="s">
        <v>83</v>
      </c>
      <c r="C425" s="391" t="s">
        <v>17</v>
      </c>
      <c r="D425" s="392">
        <v>2</v>
      </c>
      <c r="E425" s="401">
        <v>2014</v>
      </c>
      <c r="F425" s="113">
        <v>5.7056810403832996</v>
      </c>
      <c r="G425" s="110">
        <v>2.149332098063771E-2</v>
      </c>
      <c r="H425" s="108">
        <f t="shared" si="13"/>
        <v>1.7256435623755111E-2</v>
      </c>
      <c r="I425" s="136">
        <f t="shared" si="14"/>
        <v>1.7951197527366189E-5</v>
      </c>
      <c r="J425" s="398"/>
      <c r="K425" s="375"/>
      <c r="L425" s="409"/>
      <c r="M425" s="376"/>
      <c r="N425" s="377"/>
      <c r="O425" s="378"/>
      <c r="P425" s="409"/>
    </row>
    <row r="426" spans="2:16">
      <c r="B426" s="394" t="s">
        <v>93</v>
      </c>
      <c r="C426" s="391" t="s">
        <v>17</v>
      </c>
      <c r="D426" s="392">
        <v>1</v>
      </c>
      <c r="E426" s="401">
        <v>2016</v>
      </c>
      <c r="F426" s="113">
        <v>5.7146551068522315</v>
      </c>
      <c r="G426" s="110">
        <v>1.6502118217587305E-2</v>
      </c>
      <c r="H426" s="108">
        <f t="shared" si="13"/>
        <v>1.7260856467100714E-2</v>
      </c>
      <c r="I426" s="136">
        <f t="shared" si="14"/>
        <v>5.7568373127467109E-7</v>
      </c>
      <c r="J426" s="398"/>
      <c r="K426" s="375"/>
      <c r="L426" s="409"/>
      <c r="M426" s="376"/>
      <c r="N426" s="377"/>
      <c r="O426" s="378"/>
      <c r="P426" s="409"/>
    </row>
    <row r="427" spans="2:16">
      <c r="B427" s="394" t="s">
        <v>84</v>
      </c>
      <c r="C427" s="391" t="s">
        <v>17</v>
      </c>
      <c r="D427" s="392">
        <v>6</v>
      </c>
      <c r="E427" s="401">
        <v>2013</v>
      </c>
      <c r="F427" s="113">
        <v>5.7189380020894127</v>
      </c>
      <c r="G427" s="110">
        <v>1.8419538223311219E-2</v>
      </c>
      <c r="H427" s="108">
        <f t="shared" si="13"/>
        <v>1.7262965113453554E-2</v>
      </c>
      <c r="I427" s="136">
        <f t="shared" si="14"/>
        <v>1.3376613584458319E-6</v>
      </c>
      <c r="J427" s="398"/>
      <c r="K427" s="375"/>
      <c r="L427" s="409"/>
      <c r="M427" s="376"/>
      <c r="N427" s="377"/>
      <c r="O427" s="378"/>
      <c r="P427" s="409"/>
    </row>
    <row r="428" spans="2:16">
      <c r="B428" s="394" t="s">
        <v>85</v>
      </c>
      <c r="C428" s="391" t="s">
        <v>17</v>
      </c>
      <c r="D428" s="392">
        <v>3</v>
      </c>
      <c r="E428" s="401">
        <v>2014</v>
      </c>
      <c r="F428" s="113">
        <v>5.7241941266581922</v>
      </c>
      <c r="G428" s="110">
        <v>1.6203661282127843E-2</v>
      </c>
      <c r="H428" s="108">
        <f t="shared" si="13"/>
        <v>1.7265551871427517E-2</v>
      </c>
      <c r="I428" s="136">
        <f t="shared" si="14"/>
        <v>1.1276116236432099E-6</v>
      </c>
      <c r="J428" s="398"/>
      <c r="K428" s="375"/>
      <c r="L428" s="409"/>
      <c r="M428" s="376"/>
      <c r="N428" s="377"/>
      <c r="O428" s="378"/>
      <c r="P428" s="409"/>
    </row>
    <row r="429" spans="2:16">
      <c r="B429" s="394" t="s">
        <v>87</v>
      </c>
      <c r="C429" s="391" t="s">
        <v>17</v>
      </c>
      <c r="D429" s="392">
        <v>1</v>
      </c>
      <c r="E429" s="401">
        <v>2011</v>
      </c>
      <c r="F429" s="113">
        <v>5.7378833805938525</v>
      </c>
      <c r="G429" s="110">
        <v>1.3463700112571449E-2</v>
      </c>
      <c r="H429" s="108">
        <f t="shared" si="13"/>
        <v>1.7272283637293696E-2</v>
      </c>
      <c r="I429" s="136">
        <f t="shared" si="14"/>
        <v>1.4505308464785737E-5</v>
      </c>
      <c r="J429" s="398"/>
      <c r="K429" s="375"/>
      <c r="L429" s="409"/>
      <c r="M429" s="376"/>
      <c r="N429" s="377"/>
      <c r="O429" s="378"/>
      <c r="P429" s="409"/>
    </row>
    <row r="430" spans="2:16">
      <c r="B430" s="394" t="s">
        <v>88</v>
      </c>
      <c r="C430" s="391" t="s">
        <v>17</v>
      </c>
      <c r="D430" s="392">
        <v>9</v>
      </c>
      <c r="E430" s="401">
        <v>2014</v>
      </c>
      <c r="F430" s="113">
        <v>5.7386596975919355</v>
      </c>
      <c r="G430" s="110">
        <v>1.6646146109959702E-2</v>
      </c>
      <c r="H430" s="108">
        <f t="shared" si="13"/>
        <v>1.7272665171637728E-2</v>
      </c>
      <c r="I430" s="136">
        <f t="shared" si="14"/>
        <v>3.9252613464591449E-7</v>
      </c>
      <c r="J430" s="398"/>
      <c r="K430" s="375"/>
      <c r="L430" s="409"/>
      <c r="M430" s="376"/>
      <c r="N430" s="377"/>
      <c r="O430" s="378"/>
      <c r="P430" s="409"/>
    </row>
    <row r="431" spans="2:16">
      <c r="B431" s="394" t="s">
        <v>86</v>
      </c>
      <c r="C431" s="391" t="s">
        <v>17</v>
      </c>
      <c r="D431" s="392">
        <v>5</v>
      </c>
      <c r="E431" s="401">
        <v>2014</v>
      </c>
      <c r="F431" s="113">
        <v>5.7411486528529645</v>
      </c>
      <c r="G431" s="110">
        <v>1.8415178756165565E-2</v>
      </c>
      <c r="H431" s="108">
        <f t="shared" si="13"/>
        <v>1.7273888252817459E-2</v>
      </c>
      <c r="I431" s="136">
        <f t="shared" si="14"/>
        <v>1.302544013032573E-6</v>
      </c>
      <c r="J431" s="398"/>
      <c r="K431" s="375"/>
      <c r="L431" s="409"/>
      <c r="M431" s="376"/>
      <c r="N431" s="377"/>
      <c r="O431" s="378"/>
      <c r="P431" s="409"/>
    </row>
    <row r="432" spans="2:16">
      <c r="B432" s="394" t="s">
        <v>92</v>
      </c>
      <c r="C432" s="391" t="s">
        <v>17</v>
      </c>
      <c r="D432" s="392">
        <v>8</v>
      </c>
      <c r="E432" s="401">
        <v>2015</v>
      </c>
      <c r="F432" s="113">
        <v>5.7460969329552487</v>
      </c>
      <c r="G432" s="110">
        <v>1.6246947710714228E-2</v>
      </c>
      <c r="H432" s="108">
        <f t="shared" si="13"/>
        <v>1.7276319141946522E-2</v>
      </c>
      <c r="I432" s="136">
        <f t="shared" si="14"/>
        <v>1.0596055434372215E-6</v>
      </c>
      <c r="J432" s="398"/>
      <c r="K432" s="375"/>
      <c r="L432" s="409"/>
      <c r="M432" s="376"/>
      <c r="N432" s="377"/>
      <c r="O432" s="378"/>
      <c r="P432" s="409"/>
    </row>
    <row r="433" spans="2:16">
      <c r="B433" s="394" t="s">
        <v>91</v>
      </c>
      <c r="C433" s="391" t="s">
        <v>17</v>
      </c>
      <c r="D433" s="392">
        <v>12</v>
      </c>
      <c r="E433" s="401">
        <v>2010</v>
      </c>
      <c r="F433" s="113">
        <v>5.7485343570514535</v>
      </c>
      <c r="G433" s="110">
        <v>1.1368326476719108E-2</v>
      </c>
      <c r="H433" s="108">
        <f t="shared" si="13"/>
        <v>1.7277516204861107E-2</v>
      </c>
      <c r="I433" s="136">
        <f t="shared" si="14"/>
        <v>3.4918523243178908E-5</v>
      </c>
      <c r="J433" s="398"/>
      <c r="K433" s="375"/>
      <c r="L433" s="409"/>
      <c r="M433" s="376"/>
      <c r="N433" s="377"/>
      <c r="O433" s="378"/>
      <c r="P433" s="409"/>
    </row>
    <row r="434" spans="2:16">
      <c r="B434" s="394" t="s">
        <v>90</v>
      </c>
      <c r="C434" s="391" t="s">
        <v>17</v>
      </c>
      <c r="D434" s="392">
        <v>6</v>
      </c>
      <c r="E434" s="401">
        <v>2010</v>
      </c>
      <c r="F434" s="113">
        <v>5.7486155186360532</v>
      </c>
      <c r="G434" s="110">
        <v>1.951144368146859E-2</v>
      </c>
      <c r="H434" s="108">
        <f t="shared" si="13"/>
        <v>1.7277556061045536E-2</v>
      </c>
      <c r="I434" s="136">
        <f t="shared" si="14"/>
        <v>4.9902539006793725E-6</v>
      </c>
      <c r="J434" s="398"/>
      <c r="K434" s="375"/>
      <c r="L434" s="409"/>
      <c r="M434" s="376"/>
      <c r="N434" s="377"/>
      <c r="O434" s="378"/>
      <c r="P434" s="409"/>
    </row>
    <row r="435" spans="2:16">
      <c r="B435" s="394" t="s">
        <v>89</v>
      </c>
      <c r="C435" s="391" t="s">
        <v>17</v>
      </c>
      <c r="D435" s="392">
        <v>6</v>
      </c>
      <c r="E435" s="401">
        <v>2011</v>
      </c>
      <c r="F435" s="113">
        <v>5.750357787318773</v>
      </c>
      <c r="G435" s="110">
        <v>1.5898559903866044E-2</v>
      </c>
      <c r="H435" s="108">
        <f t="shared" si="13"/>
        <v>1.7278411577222128E-2</v>
      </c>
      <c r="I435" s="136">
        <f t="shared" si="14"/>
        <v>1.9039906404635854E-6</v>
      </c>
      <c r="J435" s="398"/>
      <c r="K435" s="375"/>
      <c r="L435" s="409"/>
      <c r="M435" s="376"/>
      <c r="N435" s="377"/>
      <c r="O435" s="378"/>
      <c r="P435" s="409"/>
    </row>
    <row r="436" spans="2:16">
      <c r="B436" s="394" t="s">
        <v>82</v>
      </c>
      <c r="C436" s="391" t="s">
        <v>17</v>
      </c>
      <c r="D436" s="392">
        <v>9</v>
      </c>
      <c r="E436" s="401">
        <v>2014</v>
      </c>
      <c r="F436" s="113">
        <v>5.7715139070375212</v>
      </c>
      <c r="G436" s="110">
        <v>1.6952951385022955E-2</v>
      </c>
      <c r="H436" s="108">
        <f t="shared" si="13"/>
        <v>1.7288791102224546E-2</v>
      </c>
      <c r="I436" s="136">
        <f t="shared" si="14"/>
        <v>1.1278831565004446E-7</v>
      </c>
      <c r="J436" s="398"/>
      <c r="K436" s="375"/>
      <c r="L436" s="409"/>
      <c r="M436" s="376"/>
      <c r="N436" s="377"/>
      <c r="O436" s="378"/>
      <c r="P436" s="409"/>
    </row>
    <row r="437" spans="2:16">
      <c r="B437" s="394" t="s">
        <v>83</v>
      </c>
      <c r="C437" s="391" t="s">
        <v>17</v>
      </c>
      <c r="D437" s="392">
        <v>1</v>
      </c>
      <c r="E437" s="401">
        <v>2014</v>
      </c>
      <c r="F437" s="113">
        <v>5.7873842717677144</v>
      </c>
      <c r="G437" s="110">
        <v>2.1448658248250051E-2</v>
      </c>
      <c r="H437" s="108">
        <f t="shared" si="13"/>
        <v>1.7296567079851718E-2</v>
      </c>
      <c r="I437" s="136">
        <f t="shared" si="14"/>
        <v>1.7239861070691439E-5</v>
      </c>
      <c r="J437" s="398"/>
      <c r="K437" s="375"/>
      <c r="L437" s="409"/>
      <c r="M437" s="376"/>
      <c r="N437" s="377"/>
      <c r="O437" s="378"/>
      <c r="P437" s="409"/>
    </row>
    <row r="438" spans="2:16">
      <c r="B438" s="394" t="s">
        <v>85</v>
      </c>
      <c r="C438" s="391" t="s">
        <v>17</v>
      </c>
      <c r="D438" s="392">
        <v>2</v>
      </c>
      <c r="E438" s="401">
        <v>2014</v>
      </c>
      <c r="F438" s="113">
        <v>5.8015058179329237</v>
      </c>
      <c r="G438" s="110">
        <v>1.7070686671324397E-2</v>
      </c>
      <c r="H438" s="108">
        <f t="shared" si="13"/>
        <v>1.7303479266743863E-2</v>
      </c>
      <c r="I438" s="136">
        <f t="shared" si="14"/>
        <v>5.4192392482131292E-8</v>
      </c>
      <c r="J438" s="398"/>
      <c r="K438" s="375"/>
      <c r="L438" s="409"/>
      <c r="M438" s="376"/>
      <c r="N438" s="377"/>
      <c r="O438" s="378"/>
      <c r="P438" s="409"/>
    </row>
    <row r="439" spans="2:16">
      <c r="B439" s="394" t="s">
        <v>84</v>
      </c>
      <c r="C439" s="391" t="s">
        <v>17</v>
      </c>
      <c r="D439" s="392">
        <v>5</v>
      </c>
      <c r="E439" s="401">
        <v>2013</v>
      </c>
      <c r="F439" s="113">
        <v>5.8032913727940949</v>
      </c>
      <c r="G439" s="110">
        <v>1.871482440034461E-2</v>
      </c>
      <c r="H439" s="108">
        <f t="shared" si="13"/>
        <v>1.7304352811760636E-2</v>
      </c>
      <c r="I439" s="136">
        <f t="shared" si="14"/>
        <v>1.9894301022025968E-6</v>
      </c>
      <c r="J439" s="398"/>
      <c r="K439" s="375"/>
      <c r="L439" s="409"/>
      <c r="M439" s="376"/>
      <c r="N439" s="377"/>
      <c r="O439" s="378"/>
      <c r="P439" s="409"/>
    </row>
    <row r="440" spans="2:16">
      <c r="B440" s="394" t="s">
        <v>93</v>
      </c>
      <c r="C440" s="391" t="s">
        <v>17</v>
      </c>
      <c r="D440" s="392">
        <v>12</v>
      </c>
      <c r="E440" s="401">
        <v>2015</v>
      </c>
      <c r="F440" s="113">
        <v>5.8042436687200549</v>
      </c>
      <c r="G440" s="110">
        <v>1.5241602624159863E-2</v>
      </c>
      <c r="H440" s="108">
        <f t="shared" si="13"/>
        <v>1.7304818662742819E-2</v>
      </c>
      <c r="I440" s="136">
        <f t="shared" si="14"/>
        <v>4.2568604218659457E-6</v>
      </c>
      <c r="J440" s="398"/>
      <c r="K440" s="375"/>
      <c r="L440" s="409"/>
      <c r="M440" s="376"/>
      <c r="N440" s="377"/>
      <c r="O440" s="378"/>
      <c r="P440" s="409"/>
    </row>
    <row r="441" spans="2:16">
      <c r="B441" s="394" t="s">
        <v>88</v>
      </c>
      <c r="C441" s="391" t="s">
        <v>17</v>
      </c>
      <c r="D441" s="392">
        <v>8</v>
      </c>
      <c r="E441" s="401">
        <v>2014</v>
      </c>
      <c r="F441" s="113">
        <v>5.8213226426778775</v>
      </c>
      <c r="G441" s="110">
        <v>1.7441095541467725E-2</v>
      </c>
      <c r="H441" s="108">
        <f t="shared" si="13"/>
        <v>1.7313168902068236E-2</v>
      </c>
      <c r="I441" s="136">
        <f t="shared" si="14"/>
        <v>1.6365225068046799E-8</v>
      </c>
      <c r="J441" s="398"/>
      <c r="K441" s="375"/>
      <c r="L441" s="409"/>
      <c r="M441" s="376"/>
      <c r="N441" s="377"/>
      <c r="O441" s="378"/>
      <c r="P441" s="409"/>
    </row>
    <row r="442" spans="2:16">
      <c r="B442" s="394" t="s">
        <v>87</v>
      </c>
      <c r="C442" s="391" t="s">
        <v>17</v>
      </c>
      <c r="D442" s="392">
        <v>12</v>
      </c>
      <c r="E442" s="401">
        <v>2010</v>
      </c>
      <c r="F442" s="113">
        <v>5.8224563283040203</v>
      </c>
      <c r="G442" s="110">
        <v>1.1241609840304322E-2</v>
      </c>
      <c r="H442" s="108">
        <f t="shared" si="13"/>
        <v>1.7313722884228146E-2</v>
      </c>
      <c r="I442" s="136">
        <f t="shared" si="14"/>
        <v>3.6870556818189841E-5</v>
      </c>
      <c r="J442" s="398"/>
      <c r="K442" s="375"/>
      <c r="L442" s="409"/>
      <c r="M442" s="376"/>
      <c r="N442" s="377"/>
      <c r="O442" s="378"/>
      <c r="P442" s="409"/>
    </row>
    <row r="443" spans="2:16">
      <c r="B443" s="394" t="s">
        <v>86</v>
      </c>
      <c r="C443" s="391" t="s">
        <v>17</v>
      </c>
      <c r="D443" s="392">
        <v>4</v>
      </c>
      <c r="E443" s="401">
        <v>2014</v>
      </c>
      <c r="F443" s="113">
        <v>5.8278756439353003</v>
      </c>
      <c r="G443" s="110">
        <v>1.8055114697351892E-2</v>
      </c>
      <c r="H443" s="108">
        <f t="shared" si="13"/>
        <v>1.731637057122808E-2</v>
      </c>
      <c r="I443" s="136">
        <f t="shared" si="14"/>
        <v>5.4574288388243505E-7</v>
      </c>
      <c r="J443" s="398"/>
      <c r="K443" s="375"/>
      <c r="L443" s="409"/>
      <c r="M443" s="376"/>
      <c r="N443" s="377"/>
      <c r="O443" s="378"/>
      <c r="P443" s="409"/>
    </row>
    <row r="444" spans="2:16">
      <c r="B444" s="394" t="s">
        <v>92</v>
      </c>
      <c r="C444" s="391" t="s">
        <v>17</v>
      </c>
      <c r="D444" s="392">
        <v>7</v>
      </c>
      <c r="E444" s="401">
        <v>2015</v>
      </c>
      <c r="F444" s="113">
        <v>5.8306698806654182</v>
      </c>
      <c r="G444" s="110">
        <v>1.5963810944565188E-2</v>
      </c>
      <c r="H444" s="108">
        <f t="shared" si="13"/>
        <v>1.7317735421538479E-2</v>
      </c>
      <c r="I444" s="136">
        <f t="shared" si="14"/>
        <v>1.8331114893473972E-6</v>
      </c>
      <c r="J444" s="398"/>
      <c r="K444" s="375"/>
      <c r="L444" s="409"/>
      <c r="M444" s="376"/>
      <c r="N444" s="377"/>
      <c r="O444" s="378"/>
      <c r="P444" s="409"/>
    </row>
    <row r="445" spans="2:16">
      <c r="B445" s="394" t="s">
        <v>90</v>
      </c>
      <c r="C445" s="391" t="s">
        <v>17</v>
      </c>
      <c r="D445" s="392">
        <v>5</v>
      </c>
      <c r="E445" s="401">
        <v>2010</v>
      </c>
      <c r="F445" s="113">
        <v>5.8309703073563446</v>
      </c>
      <c r="G445" s="110">
        <v>1.9675911978455446E-2</v>
      </c>
      <c r="H445" s="108">
        <f t="shared" si="13"/>
        <v>1.7317882153244622E-2</v>
      </c>
      <c r="I445" s="136">
        <f t="shared" si="14"/>
        <v>5.5603046565837911E-6</v>
      </c>
      <c r="J445" s="398"/>
      <c r="K445" s="375"/>
      <c r="L445" s="409"/>
      <c r="M445" s="376"/>
      <c r="N445" s="377"/>
      <c r="O445" s="378"/>
      <c r="P445" s="409"/>
    </row>
    <row r="446" spans="2:16">
      <c r="B446" s="394" t="s">
        <v>91</v>
      </c>
      <c r="C446" s="391" t="s">
        <v>17</v>
      </c>
      <c r="D446" s="392">
        <v>11</v>
      </c>
      <c r="E446" s="401">
        <v>2010</v>
      </c>
      <c r="F446" s="113">
        <v>5.8344844751415597</v>
      </c>
      <c r="G446" s="110">
        <v>1.3206233961723783E-2</v>
      </c>
      <c r="H446" s="108">
        <f t="shared" si="13"/>
        <v>1.7319598327888076E-2</v>
      </c>
      <c r="I446" s="136">
        <f t="shared" si="14"/>
        <v>1.6919766408830176E-5</v>
      </c>
      <c r="J446" s="398"/>
      <c r="K446" s="375"/>
      <c r="L446" s="409"/>
      <c r="M446" s="376"/>
      <c r="N446" s="377"/>
      <c r="O446" s="378"/>
      <c r="P446" s="409"/>
    </row>
    <row r="447" spans="2:16">
      <c r="B447" s="394" t="s">
        <v>89</v>
      </c>
      <c r="C447" s="391" t="s">
        <v>17</v>
      </c>
      <c r="D447" s="392">
        <v>5</v>
      </c>
      <c r="E447" s="401">
        <v>2011</v>
      </c>
      <c r="F447" s="113">
        <v>5.8344844751415597</v>
      </c>
      <c r="G447" s="110">
        <v>1.6868728351566463E-2</v>
      </c>
      <c r="H447" s="108">
        <f t="shared" si="13"/>
        <v>1.7319598327888076E-2</v>
      </c>
      <c r="I447" s="136">
        <f t="shared" si="14"/>
        <v>2.0328373554825224E-7</v>
      </c>
      <c r="J447" s="398"/>
      <c r="K447" s="375"/>
      <c r="L447" s="409"/>
      <c r="M447" s="376"/>
      <c r="N447" s="377"/>
      <c r="O447" s="378"/>
      <c r="P447" s="409"/>
    </row>
    <row r="448" spans="2:16">
      <c r="B448" s="394" t="s">
        <v>82</v>
      </c>
      <c r="C448" s="391" t="s">
        <v>17</v>
      </c>
      <c r="D448" s="392">
        <v>8</v>
      </c>
      <c r="E448" s="401">
        <v>2014</v>
      </c>
      <c r="F448" s="113">
        <v>5.8541768521234649</v>
      </c>
      <c r="G448" s="110">
        <v>1.7431804342052441E-2</v>
      </c>
      <c r="H448" s="108">
        <f t="shared" si="13"/>
        <v>1.7329209367720491E-2</v>
      </c>
      <c r="I448" s="136">
        <f t="shared" si="14"/>
        <v>1.0525728758173365E-8</v>
      </c>
      <c r="J448" s="398"/>
      <c r="K448" s="375"/>
      <c r="L448" s="409"/>
      <c r="M448" s="376"/>
      <c r="N448" s="377"/>
      <c r="O448" s="378"/>
      <c r="P448" s="409"/>
    </row>
    <row r="449" spans="2:16">
      <c r="B449" s="394" t="s">
        <v>83</v>
      </c>
      <c r="C449" s="391" t="s">
        <v>17</v>
      </c>
      <c r="D449" s="392">
        <v>12</v>
      </c>
      <c r="E449" s="401">
        <v>2013</v>
      </c>
      <c r="F449" s="113">
        <v>5.8781656399726234</v>
      </c>
      <c r="G449" s="110">
        <v>2.0984204175012618E-2</v>
      </c>
      <c r="H449" s="108">
        <f t="shared" si="13"/>
        <v>1.7340904803338133E-2</v>
      </c>
      <c r="I449" s="136">
        <f t="shared" si="14"/>
        <v>1.3273630311643701E-5</v>
      </c>
      <c r="J449" s="398"/>
      <c r="K449" s="375"/>
      <c r="L449" s="409"/>
      <c r="M449" s="376"/>
      <c r="N449" s="377"/>
      <c r="O449" s="378"/>
      <c r="P449" s="409"/>
    </row>
    <row r="450" spans="2:16">
      <c r="B450" s="394" t="s">
        <v>85</v>
      </c>
      <c r="C450" s="391" t="s">
        <v>17</v>
      </c>
      <c r="D450" s="392">
        <v>1</v>
      </c>
      <c r="E450" s="401">
        <v>2014</v>
      </c>
      <c r="F450" s="113">
        <v>5.8832090493173395</v>
      </c>
      <c r="G450" s="110">
        <v>1.7308674370353331E-2</v>
      </c>
      <c r="H450" s="108">
        <f t="shared" si="13"/>
        <v>1.7343362055331206E-2</v>
      </c>
      <c r="I450" s="136">
        <f t="shared" si="14"/>
        <v>1.2032354891242968E-9</v>
      </c>
      <c r="J450" s="398"/>
      <c r="K450" s="375"/>
      <c r="L450" s="409"/>
      <c r="M450" s="376"/>
      <c r="N450" s="377"/>
      <c r="O450" s="378"/>
      <c r="P450" s="409"/>
    </row>
    <row r="451" spans="2:16">
      <c r="B451" s="394" t="s">
        <v>93</v>
      </c>
      <c r="C451" s="391" t="s">
        <v>17</v>
      </c>
      <c r="D451" s="392">
        <v>11</v>
      </c>
      <c r="E451" s="401">
        <v>2015</v>
      </c>
      <c r="F451" s="113">
        <v>5.8857273230989859</v>
      </c>
      <c r="G451" s="110">
        <v>1.4179731381802688E-2</v>
      </c>
      <c r="H451" s="108">
        <f t="shared" si="13"/>
        <v>1.7344588813669536E-2</v>
      </c>
      <c r="I451" s="136">
        <f t="shared" si="14"/>
        <v>1.001632256404282E-5</v>
      </c>
      <c r="J451" s="398"/>
      <c r="K451" s="375"/>
      <c r="L451" s="409"/>
      <c r="M451" s="376"/>
      <c r="N451" s="377"/>
      <c r="O451" s="378"/>
      <c r="P451" s="409"/>
    </row>
    <row r="452" spans="2:16">
      <c r="B452" s="394" t="s">
        <v>84</v>
      </c>
      <c r="C452" s="391" t="s">
        <v>17</v>
      </c>
      <c r="D452" s="392">
        <v>4</v>
      </c>
      <c r="E452" s="401">
        <v>2013</v>
      </c>
      <c r="F452" s="113">
        <v>5.8868114845635642</v>
      </c>
      <c r="G452" s="110">
        <v>2.000978629114801E-2</v>
      </c>
      <c r="H452" s="108">
        <f t="shared" si="13"/>
        <v>1.7345116915767268E-2</v>
      </c>
      <c r="I452" s="136">
        <f t="shared" si="14"/>
        <v>7.1004628800919929E-6</v>
      </c>
      <c r="J452" s="398"/>
      <c r="K452" s="375"/>
      <c r="L452" s="409"/>
      <c r="M452" s="376"/>
      <c r="N452" s="377"/>
      <c r="O452" s="378"/>
      <c r="P452" s="409"/>
    </row>
    <row r="453" spans="2:16">
      <c r="B453" s="394" t="s">
        <v>88</v>
      </c>
      <c r="C453" s="391" t="s">
        <v>17</v>
      </c>
      <c r="D453" s="392">
        <v>7</v>
      </c>
      <c r="E453" s="401">
        <v>2014</v>
      </c>
      <c r="F453" s="113">
        <v>5.9055441478439414</v>
      </c>
      <c r="G453" s="110">
        <v>1.8425986719309364E-2</v>
      </c>
      <c r="H453" s="108">
        <f t="shared" si="13"/>
        <v>1.7354238130708462E-2</v>
      </c>
      <c r="I453" s="136">
        <f t="shared" si="14"/>
        <v>1.1486450371680243E-6</v>
      </c>
      <c r="J453" s="398"/>
      <c r="K453" s="375"/>
      <c r="L453" s="409"/>
      <c r="M453" s="376"/>
      <c r="N453" s="377"/>
      <c r="O453" s="378"/>
      <c r="P453" s="409"/>
    </row>
    <row r="454" spans="2:16">
      <c r="B454" s="394" t="s">
        <v>86</v>
      </c>
      <c r="C454" s="391" t="s">
        <v>17</v>
      </c>
      <c r="D454" s="392">
        <v>3</v>
      </c>
      <c r="E454" s="401">
        <v>2014</v>
      </c>
      <c r="F454" s="113">
        <v>5.9076301293960443</v>
      </c>
      <c r="G454" s="110">
        <v>1.8994813424529161E-2</v>
      </c>
      <c r="H454" s="108">
        <f t="shared" si="13"/>
        <v>1.735525342619703E-2</v>
      </c>
      <c r="I454" s="136">
        <f t="shared" si="14"/>
        <v>2.6881569881308575E-6</v>
      </c>
      <c r="J454" s="398"/>
      <c r="K454" s="375"/>
      <c r="L454" s="409"/>
      <c r="M454" s="376"/>
      <c r="N454" s="377"/>
      <c r="O454" s="378"/>
      <c r="P454" s="409"/>
    </row>
    <row r="455" spans="2:16">
      <c r="B455" s="394" t="s">
        <v>87</v>
      </c>
      <c r="C455" s="391" t="s">
        <v>17</v>
      </c>
      <c r="D455" s="392">
        <v>11</v>
      </c>
      <c r="E455" s="401">
        <v>2010</v>
      </c>
      <c r="F455" s="113">
        <v>5.9084064463941255</v>
      </c>
      <c r="G455" s="110">
        <v>1.3631594004727285E-2</v>
      </c>
      <c r="H455" s="108">
        <f t="shared" ref="H455:H518" si="15">(Beta1)+
(Beta2*((1-EXP(-F455/Lambda1))/(F455/Lambda1)))+
(Beta3*((((1-EXP(-F455/Lambda1))/(F455/Lambda1)))-
(EXP(-F455/Lambda1))))+
(Beta4*((((1-EXP(-F455/Lambda2))/(F455/Lambda2)))-
(EXP(-F455/Lambda2))))</f>
        <v>1.7355631258131613E-2</v>
      </c>
      <c r="I455" s="136">
        <f t="shared" si="14"/>
        <v>1.3868453464743254E-5</v>
      </c>
      <c r="J455" s="398"/>
      <c r="K455" s="375"/>
      <c r="L455" s="409"/>
      <c r="M455" s="376"/>
      <c r="N455" s="377"/>
      <c r="O455" s="378"/>
      <c r="P455" s="409"/>
    </row>
    <row r="456" spans="2:16">
      <c r="B456" s="394" t="s">
        <v>90</v>
      </c>
      <c r="C456" s="391" t="s">
        <v>17</v>
      </c>
      <c r="D456" s="392">
        <v>4</v>
      </c>
      <c r="E456" s="401">
        <v>2010</v>
      </c>
      <c r="F456" s="113">
        <v>5.9136332524422874</v>
      </c>
      <c r="G456" s="110">
        <v>1.8995282605046588E-2</v>
      </c>
      <c r="H456" s="108">
        <f t="shared" si="15"/>
        <v>1.7358174864975935E-2</v>
      </c>
      <c r="I456" s="136">
        <f t="shared" si="14"/>
        <v>2.6801217525992403E-6</v>
      </c>
      <c r="J456" s="398"/>
      <c r="K456" s="375"/>
      <c r="L456" s="409"/>
      <c r="M456" s="376"/>
      <c r="N456" s="377"/>
      <c r="O456" s="378"/>
      <c r="P456" s="409"/>
    </row>
    <row r="457" spans="2:16">
      <c r="B457" s="394" t="s">
        <v>92</v>
      </c>
      <c r="C457" s="391" t="s">
        <v>17</v>
      </c>
      <c r="D457" s="392">
        <v>6</v>
      </c>
      <c r="E457" s="401">
        <v>2015</v>
      </c>
      <c r="F457" s="113">
        <v>5.9148006909813891</v>
      </c>
      <c r="G457" s="110">
        <v>1.5664055545238101E-2</v>
      </c>
      <c r="H457" s="108">
        <f t="shared" si="15"/>
        <v>1.7358742931852595E-2</v>
      </c>
      <c r="I457" s="136">
        <f t="shared" si="14"/>
        <v>2.8719653383502638E-6</v>
      </c>
      <c r="J457" s="398"/>
      <c r="K457" s="375"/>
      <c r="L457" s="409"/>
      <c r="M457" s="376"/>
      <c r="N457" s="377"/>
      <c r="O457" s="378"/>
      <c r="P457" s="409"/>
    </row>
    <row r="458" spans="2:16">
      <c r="B458" s="394" t="s">
        <v>91</v>
      </c>
      <c r="C458" s="391" t="s">
        <v>17</v>
      </c>
      <c r="D458" s="392">
        <v>10</v>
      </c>
      <c r="E458" s="401">
        <v>2010</v>
      </c>
      <c r="F458" s="113">
        <v>5.9171474202275016</v>
      </c>
      <c r="G458" s="110">
        <v>1.7077810185443215E-2</v>
      </c>
      <c r="H458" s="108">
        <f t="shared" si="15"/>
        <v>1.7359884763619864E-2</v>
      </c>
      <c r="I458" s="136">
        <f t="shared" si="14"/>
        <v>7.9566067653534548E-8</v>
      </c>
      <c r="J458" s="398"/>
      <c r="K458" s="375"/>
      <c r="L458" s="409"/>
      <c r="M458" s="376"/>
      <c r="N458" s="377"/>
      <c r="O458" s="378"/>
      <c r="P458" s="409"/>
    </row>
    <row r="459" spans="2:16">
      <c r="B459" s="394" t="s">
        <v>89</v>
      </c>
      <c r="C459" s="391" t="s">
        <v>17</v>
      </c>
      <c r="D459" s="392">
        <v>4</v>
      </c>
      <c r="E459" s="401">
        <v>2011</v>
      </c>
      <c r="F459" s="113">
        <v>5.9171474202275016</v>
      </c>
      <c r="G459" s="110">
        <v>1.5249721825330805E-2</v>
      </c>
      <c r="H459" s="108">
        <f t="shared" si="15"/>
        <v>1.7359884763619864E-2</v>
      </c>
      <c r="I459" s="136">
        <f t="shared" si="14"/>
        <v>4.4527876261287183E-6</v>
      </c>
      <c r="J459" s="398"/>
      <c r="K459" s="375"/>
      <c r="L459" s="409"/>
      <c r="M459" s="376"/>
      <c r="N459" s="377"/>
      <c r="O459" s="378"/>
      <c r="P459" s="409"/>
    </row>
    <row r="460" spans="2:16">
      <c r="B460" s="394" t="s">
        <v>82</v>
      </c>
      <c r="C460" s="391" t="s">
        <v>17</v>
      </c>
      <c r="D460" s="392">
        <v>7</v>
      </c>
      <c r="E460" s="401">
        <v>2014</v>
      </c>
      <c r="F460" s="113">
        <v>5.9383983572895271</v>
      </c>
      <c r="G460" s="110">
        <v>1.8514648184587264E-2</v>
      </c>
      <c r="H460" s="108">
        <f t="shared" si="15"/>
        <v>1.7370220770652516E-2</v>
      </c>
      <c r="I460" s="136">
        <f t="shared" si="14"/>
        <v>1.3097141057653741E-6</v>
      </c>
      <c r="J460" s="398"/>
      <c r="K460" s="375"/>
      <c r="L460" s="409"/>
      <c r="M460" s="376"/>
      <c r="N460" s="377"/>
      <c r="O460" s="378"/>
      <c r="P460" s="409"/>
    </row>
    <row r="461" spans="2:16">
      <c r="B461" s="394" t="s">
        <v>83</v>
      </c>
      <c r="C461" s="391" t="s">
        <v>17</v>
      </c>
      <c r="D461" s="392">
        <v>11</v>
      </c>
      <c r="E461" s="401">
        <v>2013</v>
      </c>
      <c r="F461" s="113">
        <v>5.9582151820344835</v>
      </c>
      <c r="G461" s="110">
        <v>1.9505838483567222E-2</v>
      </c>
      <c r="H461" s="108">
        <f t="shared" si="15"/>
        <v>1.737985359409306E-2</v>
      </c>
      <c r="I461" s="136">
        <f t="shared" si="14"/>
        <v>4.5198117502724642E-6</v>
      </c>
      <c r="J461" s="398"/>
      <c r="K461" s="375"/>
      <c r="L461" s="409"/>
      <c r="M461" s="376"/>
      <c r="N461" s="377"/>
      <c r="O461" s="378"/>
      <c r="P461" s="409"/>
    </row>
    <row r="462" spans="2:16">
      <c r="B462" s="394" t="s">
        <v>93</v>
      </c>
      <c r="C462" s="391" t="s">
        <v>17</v>
      </c>
      <c r="D462" s="392">
        <v>10</v>
      </c>
      <c r="E462" s="401">
        <v>2015</v>
      </c>
      <c r="F462" s="113">
        <v>5.9696880805710366</v>
      </c>
      <c r="G462" s="110">
        <v>1.4974537078493199E-2</v>
      </c>
      <c r="H462" s="108">
        <f t="shared" si="15"/>
        <v>1.7385428359652028E-2</v>
      </c>
      <c r="I462" s="136">
        <f t="shared" si="14"/>
        <v>5.8123967695676595E-6</v>
      </c>
      <c r="J462" s="398"/>
      <c r="K462" s="375"/>
      <c r="L462" s="409"/>
      <c r="M462" s="376"/>
      <c r="N462" s="377"/>
      <c r="O462" s="378"/>
      <c r="P462" s="409"/>
    </row>
    <row r="463" spans="2:16">
      <c r="B463" s="394" t="s">
        <v>85</v>
      </c>
      <c r="C463" s="391" t="s">
        <v>17</v>
      </c>
      <c r="D463" s="392">
        <v>12</v>
      </c>
      <c r="E463" s="401">
        <v>2013</v>
      </c>
      <c r="F463" s="113">
        <v>5.973990417522244</v>
      </c>
      <c r="G463" s="110">
        <v>1.7164256100506876E-2</v>
      </c>
      <c r="H463" s="108">
        <f t="shared" si="15"/>
        <v>1.7387518540284821E-2</v>
      </c>
      <c r="I463" s="136">
        <f t="shared" ref="I463:I526" si="16">IF(G463&gt;0,POWER(G463-H463,2),"")</f>
        <v>4.984611701560055E-8</v>
      </c>
      <c r="J463" s="398"/>
      <c r="K463" s="375"/>
      <c r="L463" s="409"/>
      <c r="M463" s="376"/>
      <c r="N463" s="377"/>
      <c r="O463" s="378"/>
      <c r="P463" s="409"/>
    </row>
    <row r="464" spans="2:16">
      <c r="B464" s="394" t="s">
        <v>84</v>
      </c>
      <c r="C464" s="391" t="s">
        <v>17</v>
      </c>
      <c r="D464" s="392">
        <v>3</v>
      </c>
      <c r="E464" s="401">
        <v>2013</v>
      </c>
      <c r="F464" s="113">
        <v>5.9755754890305832</v>
      </c>
      <c r="G464" s="110">
        <v>1.78397467276546E-2</v>
      </c>
      <c r="H464" s="108">
        <f t="shared" si="15"/>
        <v>1.738828856054369E-2</v>
      </c>
      <c r="I464" s="136">
        <f t="shared" si="16"/>
        <v>2.0381447665114256E-7</v>
      </c>
      <c r="J464" s="398"/>
      <c r="K464" s="375"/>
      <c r="L464" s="409"/>
      <c r="M464" s="376"/>
      <c r="N464" s="377"/>
      <c r="O464" s="378"/>
      <c r="P464" s="409"/>
    </row>
    <row r="465" spans="2:16">
      <c r="B465" s="394" t="s">
        <v>86</v>
      </c>
      <c r="C465" s="391" t="s">
        <v>17</v>
      </c>
      <c r="D465" s="392">
        <v>2</v>
      </c>
      <c r="E465" s="401">
        <v>2014</v>
      </c>
      <c r="F465" s="113">
        <v>5.9849418206707741</v>
      </c>
      <c r="G465" s="110">
        <v>1.9596191150112668E-2</v>
      </c>
      <c r="H465" s="108">
        <f t="shared" si="15"/>
        <v>1.7392838205946826E-2</v>
      </c>
      <c r="I465" s="136">
        <f t="shared" si="16"/>
        <v>4.8547641965642813E-6</v>
      </c>
      <c r="J465" s="398"/>
      <c r="K465" s="375"/>
      <c r="L465" s="409"/>
      <c r="M465" s="376"/>
      <c r="N465" s="377"/>
      <c r="O465" s="378"/>
      <c r="P465" s="409"/>
    </row>
    <row r="466" spans="2:16">
      <c r="B466" s="394" t="s">
        <v>88</v>
      </c>
      <c r="C466" s="391" t="s">
        <v>17</v>
      </c>
      <c r="D466" s="392">
        <v>6</v>
      </c>
      <c r="E466" s="401">
        <v>2014</v>
      </c>
      <c r="F466" s="113">
        <v>5.9879534565366184</v>
      </c>
      <c r="G466" s="110">
        <v>1.8251688103534787E-2</v>
      </c>
      <c r="H466" s="108">
        <f t="shared" si="15"/>
        <v>1.7394300928910412E-2</v>
      </c>
      <c r="I466" s="136">
        <f t="shared" si="16"/>
        <v>7.3511276721036868E-7</v>
      </c>
      <c r="J466" s="398"/>
      <c r="K466" s="375"/>
      <c r="L466" s="409"/>
      <c r="M466" s="376"/>
      <c r="N466" s="377"/>
      <c r="O466" s="378"/>
      <c r="P466" s="409"/>
    </row>
    <row r="467" spans="2:16">
      <c r="B467" s="394" t="s">
        <v>87</v>
      </c>
      <c r="C467" s="391" t="s">
        <v>17</v>
      </c>
      <c r="D467" s="392">
        <v>10</v>
      </c>
      <c r="E467" s="401">
        <v>2010</v>
      </c>
      <c r="F467" s="113">
        <v>5.9910693914800692</v>
      </c>
      <c r="G467" s="110">
        <v>1.8421119250857133E-2</v>
      </c>
      <c r="H467" s="108">
        <f t="shared" si="15"/>
        <v>1.7395814230897338E-2</v>
      </c>
      <c r="I467" s="136">
        <f t="shared" si="16"/>
        <v>1.0512503839547553E-6</v>
      </c>
      <c r="J467" s="398"/>
      <c r="K467" s="375"/>
      <c r="L467" s="409"/>
      <c r="M467" s="376"/>
      <c r="N467" s="377"/>
      <c r="O467" s="378"/>
      <c r="P467" s="409"/>
    </row>
    <row r="468" spans="2:16">
      <c r="B468" s="394" t="s">
        <v>91</v>
      </c>
      <c r="C468" s="391" t="s">
        <v>17</v>
      </c>
      <c r="D468" s="392">
        <v>9</v>
      </c>
      <c r="E468" s="401">
        <v>2010</v>
      </c>
      <c r="F468" s="113">
        <v>5.9975880838303839</v>
      </c>
      <c r="G468" s="110">
        <v>1.5977288951498209E-2</v>
      </c>
      <c r="H468" s="108">
        <f t="shared" si="15"/>
        <v>1.7398979892870241E-2</v>
      </c>
      <c r="I468" s="136">
        <f t="shared" si="16"/>
        <v>2.0212051327792951E-6</v>
      </c>
      <c r="J468" s="398"/>
      <c r="K468" s="375"/>
      <c r="L468" s="409"/>
      <c r="M468" s="376"/>
      <c r="N468" s="377"/>
      <c r="O468" s="378"/>
      <c r="P468" s="409"/>
    </row>
    <row r="469" spans="2:16">
      <c r="B469" s="394" t="s">
        <v>92</v>
      </c>
      <c r="C469" s="391" t="s">
        <v>17</v>
      </c>
      <c r="D469" s="392">
        <v>5</v>
      </c>
      <c r="E469" s="401">
        <v>2015</v>
      </c>
      <c r="F469" s="113">
        <v>5.9992829438414654</v>
      </c>
      <c r="G469" s="110">
        <v>1.596527160952382E-2</v>
      </c>
      <c r="H469" s="108">
        <f t="shared" si="15"/>
        <v>1.7399802914254928E-2</v>
      </c>
      <c r="I469" s="136">
        <f t="shared" si="16"/>
        <v>2.0578800642535342E-6</v>
      </c>
      <c r="J469" s="398"/>
      <c r="K469" s="375"/>
      <c r="L469" s="409"/>
      <c r="M469" s="376"/>
      <c r="N469" s="377"/>
      <c r="O469" s="378"/>
      <c r="P469" s="409"/>
    </row>
    <row r="470" spans="2:16">
      <c r="B470" s="394" t="s">
        <v>90</v>
      </c>
      <c r="C470" s="391" t="s">
        <v>17</v>
      </c>
      <c r="D470" s="392">
        <v>3</v>
      </c>
      <c r="E470" s="401">
        <v>2010</v>
      </c>
      <c r="F470" s="113">
        <v>5.9995833705323935</v>
      </c>
      <c r="G470" s="110">
        <v>1.9763077684927525E-2</v>
      </c>
      <c r="H470" s="108">
        <f t="shared" si="15"/>
        <v>1.7399948798865569E-2</v>
      </c>
      <c r="I470" s="136">
        <f t="shared" si="16"/>
        <v>5.5843781321404187E-6</v>
      </c>
      <c r="J470" s="398"/>
      <c r="K470" s="375"/>
      <c r="L470" s="409"/>
      <c r="M470" s="376"/>
      <c r="N470" s="377"/>
      <c r="O470" s="378"/>
      <c r="P470" s="409"/>
    </row>
    <row r="471" spans="2:16">
      <c r="B471" s="394" t="s">
        <v>89</v>
      </c>
      <c r="C471" s="391" t="s">
        <v>17</v>
      </c>
      <c r="D471" s="392">
        <v>3</v>
      </c>
      <c r="E471" s="401">
        <v>2011</v>
      </c>
      <c r="F471" s="113">
        <v>6.0013689253935674</v>
      </c>
      <c r="G471" s="110">
        <v>1.1479097678917477E-2</v>
      </c>
      <c r="H471" s="108">
        <f t="shared" si="15"/>
        <v>1.7400815836644701E-2</v>
      </c>
      <c r="I471" s="136">
        <f t="shared" si="16"/>
        <v>3.5066745939556318E-5</v>
      </c>
      <c r="J471" s="398"/>
      <c r="K471" s="375"/>
      <c r="L471" s="409"/>
      <c r="M471" s="376"/>
      <c r="N471" s="377"/>
      <c r="O471" s="378"/>
      <c r="P471" s="409"/>
    </row>
    <row r="472" spans="2:16">
      <c r="B472" s="394" t="s">
        <v>84</v>
      </c>
      <c r="C472" s="391" t="s">
        <v>17</v>
      </c>
      <c r="D472" s="392">
        <v>2</v>
      </c>
      <c r="E472" s="401">
        <v>2013</v>
      </c>
      <c r="F472" s="113">
        <v>6.0164271047227951</v>
      </c>
      <c r="G472" s="110">
        <v>1.7746431926236195E-2</v>
      </c>
      <c r="H472" s="108">
        <f t="shared" si="15"/>
        <v>1.7408127071276418E-2</v>
      </c>
      <c r="I472" s="136">
        <f t="shared" si="16"/>
        <v>1.144501748893562E-7</v>
      </c>
      <c r="J472" s="398"/>
      <c r="K472" s="375"/>
      <c r="L472" s="409"/>
      <c r="M472" s="376"/>
      <c r="N472" s="377"/>
      <c r="O472" s="378"/>
      <c r="P472" s="409"/>
    </row>
    <row r="473" spans="2:16">
      <c r="B473" s="394" t="s">
        <v>82</v>
      </c>
      <c r="C473" s="391" t="s">
        <v>17</v>
      </c>
      <c r="D473" s="392">
        <v>6</v>
      </c>
      <c r="E473" s="401">
        <v>2014</v>
      </c>
      <c r="F473" s="113">
        <v>6.0208076659822041</v>
      </c>
      <c r="G473" s="110">
        <v>1.8613545072765903E-2</v>
      </c>
      <c r="H473" s="108">
        <f t="shared" si="15"/>
        <v>1.7410253745963892E-2</v>
      </c>
      <c r="I473" s="136">
        <f t="shared" si="16"/>
        <v>1.4479100171569446E-6</v>
      </c>
      <c r="J473" s="398"/>
      <c r="K473" s="375"/>
      <c r="L473" s="409"/>
      <c r="M473" s="376"/>
      <c r="N473" s="377"/>
      <c r="O473" s="378"/>
      <c r="P473" s="409"/>
    </row>
    <row r="474" spans="2:16">
      <c r="B474" s="394" t="s">
        <v>83</v>
      </c>
      <c r="C474" s="391" t="s">
        <v>17</v>
      </c>
      <c r="D474" s="392">
        <v>10</v>
      </c>
      <c r="E474" s="401">
        <v>2013</v>
      </c>
      <c r="F474" s="113">
        <v>6.043930060357166</v>
      </c>
      <c r="G474" s="110">
        <v>1.9152283469710377E-2</v>
      </c>
      <c r="H474" s="108">
        <f t="shared" si="15"/>
        <v>1.742147798231861E-2</v>
      </c>
      <c r="I474" s="136">
        <f t="shared" si="16"/>
        <v>2.9956876351854546E-6</v>
      </c>
      <c r="J474" s="398"/>
      <c r="K474" s="375"/>
      <c r="L474" s="409"/>
      <c r="M474" s="376"/>
      <c r="N474" s="377"/>
      <c r="O474" s="378"/>
      <c r="P474" s="409"/>
    </row>
    <row r="475" spans="2:16">
      <c r="B475" s="394" t="s">
        <v>93</v>
      </c>
      <c r="C475" s="391" t="s">
        <v>17</v>
      </c>
      <c r="D475" s="392">
        <v>9</v>
      </c>
      <c r="E475" s="401">
        <v>2015</v>
      </c>
      <c r="F475" s="113">
        <v>6.0525169560077154</v>
      </c>
      <c r="G475" s="110">
        <v>1.5724166076123362E-2</v>
      </c>
      <c r="H475" s="108">
        <f t="shared" si="15"/>
        <v>1.7425645948398544E-2</v>
      </c>
      <c r="I475" s="136">
        <f t="shared" si="16"/>
        <v>2.8950337557575676E-6</v>
      </c>
      <c r="J475" s="398"/>
      <c r="K475" s="375"/>
      <c r="L475" s="409"/>
      <c r="M475" s="376"/>
      <c r="N475" s="377"/>
      <c r="O475" s="378"/>
      <c r="P475" s="409"/>
    </row>
    <row r="476" spans="2:16">
      <c r="B476" s="394" t="s">
        <v>85</v>
      </c>
      <c r="C476" s="391" t="s">
        <v>17</v>
      </c>
      <c r="D476" s="392">
        <v>11</v>
      </c>
      <c r="E476" s="401">
        <v>2013</v>
      </c>
      <c r="F476" s="113">
        <v>6.0540399595841068</v>
      </c>
      <c r="G476" s="110">
        <v>1.5995377010009616E-2</v>
      </c>
      <c r="H476" s="108">
        <f t="shared" si="15"/>
        <v>1.7426385183847801E-2</v>
      </c>
      <c r="I476" s="136">
        <f t="shared" si="16"/>
        <v>2.0477843935916954E-6</v>
      </c>
      <c r="J476" s="398"/>
      <c r="K476" s="375"/>
      <c r="L476" s="409"/>
      <c r="M476" s="376"/>
      <c r="N476" s="377"/>
      <c r="O476" s="378"/>
      <c r="P476" s="409"/>
    </row>
    <row r="477" spans="2:16">
      <c r="B477" s="394" t="s">
        <v>86</v>
      </c>
      <c r="C477" s="391" t="s">
        <v>17</v>
      </c>
      <c r="D477" s="392">
        <v>1</v>
      </c>
      <c r="E477" s="401">
        <v>2014</v>
      </c>
      <c r="F477" s="113">
        <v>6.0666450520551907</v>
      </c>
      <c r="G477" s="110">
        <v>1.9467734426988632E-2</v>
      </c>
      <c r="H477" s="108">
        <f t="shared" si="15"/>
        <v>1.7432503394813316E-2</v>
      </c>
      <c r="I477" s="136">
        <f t="shared" si="16"/>
        <v>4.1421653543294037E-6</v>
      </c>
      <c r="J477" s="398"/>
      <c r="K477" s="375"/>
      <c r="L477" s="409"/>
      <c r="M477" s="376"/>
      <c r="N477" s="377"/>
      <c r="O477" s="378"/>
      <c r="P477" s="409"/>
    </row>
    <row r="478" spans="2:16">
      <c r="B478" s="394" t="s">
        <v>88</v>
      </c>
      <c r="C478" s="391" t="s">
        <v>17</v>
      </c>
      <c r="D478" s="392">
        <v>5</v>
      </c>
      <c r="E478" s="401">
        <v>2014</v>
      </c>
      <c r="F478" s="113">
        <v>6.07242859809595</v>
      </c>
      <c r="G478" s="110">
        <v>1.8485488730422842E-2</v>
      </c>
      <c r="H478" s="108">
        <f t="shared" si="15"/>
        <v>1.7435310598436671E-2</v>
      </c>
      <c r="I478" s="136">
        <f t="shared" si="16"/>
        <v>1.1028741089019632E-6</v>
      </c>
      <c r="J478" s="398"/>
      <c r="K478" s="375"/>
      <c r="L478" s="409"/>
      <c r="M478" s="376"/>
      <c r="N478" s="377"/>
      <c r="O478" s="378"/>
      <c r="P478" s="409"/>
    </row>
    <row r="479" spans="2:16">
      <c r="B479" s="394" t="s">
        <v>87</v>
      </c>
      <c r="C479" s="391" t="s">
        <v>17</v>
      </c>
      <c r="D479" s="392">
        <v>9</v>
      </c>
      <c r="E479" s="401">
        <v>2010</v>
      </c>
      <c r="F479" s="113">
        <v>6.0734241802003615</v>
      </c>
      <c r="G479" s="110">
        <v>1.7982510754454617E-2</v>
      </c>
      <c r="H479" s="108">
        <f t="shared" si="15"/>
        <v>1.7435793834597268E-2</v>
      </c>
      <c r="I479" s="136">
        <f t="shared" si="16"/>
        <v>2.9889939045830715E-7</v>
      </c>
      <c r="J479" s="398"/>
      <c r="K479" s="375"/>
      <c r="L479" s="409"/>
      <c r="M479" s="376"/>
      <c r="N479" s="377"/>
      <c r="O479" s="378"/>
      <c r="P479" s="409"/>
    </row>
    <row r="480" spans="2:16">
      <c r="B480" s="394" t="s">
        <v>92</v>
      </c>
      <c r="C480" s="391" t="s">
        <v>17</v>
      </c>
      <c r="D480" s="392">
        <v>4</v>
      </c>
      <c r="E480" s="401">
        <v>2015</v>
      </c>
      <c r="F480" s="113">
        <v>6.0800461111711517</v>
      </c>
      <c r="G480" s="110">
        <v>1.6884526393421043E-2</v>
      </c>
      <c r="H480" s="108">
        <f t="shared" si="15"/>
        <v>1.7439008023281924E-2</v>
      </c>
      <c r="I480" s="136">
        <f t="shared" si="16"/>
        <v>3.0744987785317928E-7</v>
      </c>
      <c r="J480" s="398"/>
      <c r="K480" s="375"/>
      <c r="L480" s="409"/>
      <c r="M480" s="376"/>
      <c r="N480" s="377"/>
      <c r="O480" s="378"/>
      <c r="P480" s="409"/>
    </row>
    <row r="481" spans="2:16">
      <c r="B481" s="394" t="s">
        <v>90</v>
      </c>
      <c r="C481" s="391" t="s">
        <v>17</v>
      </c>
      <c r="D481" s="392">
        <v>2</v>
      </c>
      <c r="E481" s="401">
        <v>2010</v>
      </c>
      <c r="F481" s="113">
        <v>6.0821355236139629</v>
      </c>
      <c r="G481" s="110">
        <v>2.0184527935589759E-2</v>
      </c>
      <c r="H481" s="108">
        <f t="shared" si="15"/>
        <v>1.7440022208747293E-2</v>
      </c>
      <c r="I481" s="136">
        <f t="shared" si="16"/>
        <v>7.5323116846710927E-6</v>
      </c>
      <c r="J481" s="398"/>
      <c r="K481" s="375"/>
      <c r="L481" s="409"/>
      <c r="M481" s="376"/>
      <c r="N481" s="377"/>
      <c r="O481" s="378"/>
      <c r="P481" s="409"/>
    </row>
    <row r="482" spans="2:16">
      <c r="B482" s="394" t="s">
        <v>89</v>
      </c>
      <c r="C482" s="391" t="s">
        <v>17</v>
      </c>
      <c r="D482" s="392">
        <v>2</v>
      </c>
      <c r="E482" s="401">
        <v>2011</v>
      </c>
      <c r="F482" s="113">
        <v>6.0837782340862416</v>
      </c>
      <c r="G482" s="110">
        <v>1.243338496949615E-2</v>
      </c>
      <c r="H482" s="108">
        <f t="shared" si="15"/>
        <v>1.7440819574615695E-2</v>
      </c>
      <c r="I482" s="136">
        <f t="shared" si="16"/>
        <v>2.5074401324548728E-5</v>
      </c>
      <c r="J482" s="398"/>
      <c r="K482" s="375"/>
      <c r="L482" s="409"/>
      <c r="M482" s="376"/>
      <c r="N482" s="377"/>
      <c r="O482" s="378"/>
      <c r="P482" s="409"/>
    </row>
    <row r="483" spans="2:16">
      <c r="B483" s="394" t="s">
        <v>82</v>
      </c>
      <c r="C483" s="391" t="s">
        <v>17</v>
      </c>
      <c r="D483" s="392">
        <v>5</v>
      </c>
      <c r="E483" s="401">
        <v>2014</v>
      </c>
      <c r="F483" s="113">
        <v>6.105282807541534</v>
      </c>
      <c r="G483" s="110">
        <v>1.9181254101122001E-2</v>
      </c>
      <c r="H483" s="108">
        <f t="shared" si="15"/>
        <v>1.7451258533920724E-2</v>
      </c>
      <c r="I483" s="136">
        <f t="shared" si="16"/>
        <v>2.9928846625360683E-6</v>
      </c>
      <c r="J483" s="398"/>
      <c r="K483" s="375"/>
      <c r="L483" s="409"/>
      <c r="M483" s="376"/>
      <c r="N483" s="377"/>
      <c r="O483" s="378"/>
      <c r="P483" s="409"/>
    </row>
    <row r="484" spans="2:16">
      <c r="B484" s="394" t="s">
        <v>83</v>
      </c>
      <c r="C484" s="391" t="s">
        <v>17</v>
      </c>
      <c r="D484" s="392">
        <v>9</v>
      </c>
      <c r="E484" s="401">
        <v>2013</v>
      </c>
      <c r="F484" s="113">
        <v>6.1266581923666097</v>
      </c>
      <c r="G484" s="110">
        <v>1.9773735893693776E-2</v>
      </c>
      <c r="H484" s="108">
        <f t="shared" si="15"/>
        <v>1.7461636800450833E-2</v>
      </c>
      <c r="I484" s="136">
        <f t="shared" si="16"/>
        <v>5.3458022169748376E-6</v>
      </c>
      <c r="J484" s="398"/>
      <c r="K484" s="375"/>
      <c r="L484" s="409"/>
      <c r="M484" s="376"/>
      <c r="N484" s="377"/>
      <c r="O484" s="378"/>
      <c r="P484" s="409"/>
    </row>
    <row r="485" spans="2:16">
      <c r="B485" s="394" t="s">
        <v>93</v>
      </c>
      <c r="C485" s="391" t="s">
        <v>17</v>
      </c>
      <c r="D485" s="392">
        <v>8</v>
      </c>
      <c r="E485" s="401">
        <v>2015</v>
      </c>
      <c r="F485" s="113">
        <v>6.1348717447280077</v>
      </c>
      <c r="G485" s="110">
        <v>1.6140922108445577E-2</v>
      </c>
      <c r="H485" s="108">
        <f t="shared" si="15"/>
        <v>1.7465625424920549E-2</v>
      </c>
      <c r="I485" s="136">
        <f t="shared" si="16"/>
        <v>1.7548388766797877E-6</v>
      </c>
      <c r="J485" s="398"/>
      <c r="K485" s="375"/>
      <c r="L485" s="409"/>
      <c r="M485" s="376"/>
      <c r="N485" s="377"/>
      <c r="O485" s="378"/>
      <c r="P485" s="409"/>
    </row>
    <row r="486" spans="2:16">
      <c r="B486" s="394" t="s">
        <v>85</v>
      </c>
      <c r="C486" s="391" t="s">
        <v>17</v>
      </c>
      <c r="D486" s="392">
        <v>10</v>
      </c>
      <c r="E486" s="401">
        <v>2013</v>
      </c>
      <c r="F486" s="113">
        <v>6.1397548379067901</v>
      </c>
      <c r="G486" s="110">
        <v>1.547138913368159E-2</v>
      </c>
      <c r="H486" s="108">
        <f t="shared" si="15"/>
        <v>1.7467996960911048E-2</v>
      </c>
      <c r="I486" s="136">
        <f t="shared" si="16"/>
        <v>3.986442815753936E-6</v>
      </c>
      <c r="J486" s="398"/>
      <c r="K486" s="375"/>
      <c r="L486" s="409"/>
      <c r="M486" s="376"/>
      <c r="N486" s="377"/>
      <c r="O486" s="378"/>
      <c r="P486" s="409"/>
    </row>
    <row r="487" spans="2:16">
      <c r="B487" s="394" t="s">
        <v>86</v>
      </c>
      <c r="C487" s="391" t="s">
        <v>17</v>
      </c>
      <c r="D487" s="392">
        <v>12</v>
      </c>
      <c r="E487" s="401">
        <v>2013</v>
      </c>
      <c r="F487" s="113">
        <v>6.1574264202600943</v>
      </c>
      <c r="G487" s="110">
        <v>1.9163882925667418E-2</v>
      </c>
      <c r="H487" s="108">
        <f t="shared" si="15"/>
        <v>1.7476581045678594E-2</v>
      </c>
      <c r="I487" s="136">
        <f t="shared" si="16"/>
        <v>2.8469876342138185E-6</v>
      </c>
      <c r="J487" s="398"/>
      <c r="K487" s="375"/>
      <c r="L487" s="409"/>
      <c r="M487" s="376"/>
      <c r="N487" s="377"/>
      <c r="O487" s="378"/>
      <c r="P487" s="409"/>
    </row>
    <row r="488" spans="2:16">
      <c r="B488" s="394" t="s">
        <v>87</v>
      </c>
      <c r="C488" s="391" t="s">
        <v>17</v>
      </c>
      <c r="D488" s="392">
        <v>8</v>
      </c>
      <c r="E488" s="401">
        <v>2010</v>
      </c>
      <c r="F488" s="113">
        <v>6.1575508680231472</v>
      </c>
      <c r="G488" s="110">
        <v>1.8618547317227323E-2</v>
      </c>
      <c r="H488" s="108">
        <f t="shared" si="15"/>
        <v>1.7476641506970012E-2</v>
      </c>
      <c r="I488" s="136">
        <f t="shared" si="16"/>
        <v>1.3039488794994065E-6</v>
      </c>
      <c r="J488" s="398"/>
      <c r="K488" s="375"/>
      <c r="L488" s="409"/>
      <c r="M488" s="376"/>
      <c r="N488" s="377"/>
      <c r="O488" s="378"/>
      <c r="P488" s="409"/>
    </row>
    <row r="489" spans="2:16">
      <c r="B489" s="394" t="s">
        <v>88</v>
      </c>
      <c r="C489" s="391" t="s">
        <v>17</v>
      </c>
      <c r="D489" s="392">
        <v>4</v>
      </c>
      <c r="E489" s="401">
        <v>2014</v>
      </c>
      <c r="F489" s="113">
        <v>6.1591555891782841</v>
      </c>
      <c r="G489" s="110">
        <v>1.7992218206295794E-2</v>
      </c>
      <c r="H489" s="108">
        <f t="shared" si="15"/>
        <v>1.7477421153649753E-2</v>
      </c>
      <c r="I489" s="136">
        <f t="shared" si="16"/>
        <v>2.6501600541305089E-7</v>
      </c>
      <c r="J489" s="398"/>
      <c r="K489" s="375"/>
      <c r="L489" s="409"/>
      <c r="M489" s="376"/>
      <c r="N489" s="377"/>
      <c r="O489" s="378"/>
      <c r="P489" s="409"/>
    </row>
    <row r="490" spans="2:16">
      <c r="B490" s="394" t="s">
        <v>90</v>
      </c>
      <c r="C490" s="391" t="s">
        <v>17</v>
      </c>
      <c r="D490" s="392">
        <v>1</v>
      </c>
      <c r="E490" s="401">
        <v>2010</v>
      </c>
      <c r="F490" s="113">
        <v>6.1605553925882459</v>
      </c>
      <c r="G490" s="110">
        <v>1.8004824128528718E-2</v>
      </c>
      <c r="H490" s="108">
        <f t="shared" si="15"/>
        <v>1.7478101261956213E-2</v>
      </c>
      <c r="I490" s="136">
        <f t="shared" si="16"/>
        <v>2.7743697817035693E-7</v>
      </c>
      <c r="J490" s="398"/>
      <c r="K490" s="375"/>
      <c r="L490" s="409"/>
      <c r="M490" s="376"/>
      <c r="N490" s="377"/>
      <c r="O490" s="378"/>
      <c r="P490" s="409"/>
    </row>
    <row r="491" spans="2:16">
      <c r="B491" s="394" t="s">
        <v>89</v>
      </c>
      <c r="C491" s="391" t="s">
        <v>17</v>
      </c>
      <c r="D491" s="392">
        <v>1</v>
      </c>
      <c r="E491" s="401">
        <v>2011</v>
      </c>
      <c r="F491" s="113">
        <v>6.1622502525993301</v>
      </c>
      <c r="G491" s="110">
        <v>1.27776816740855E-2</v>
      </c>
      <c r="H491" s="108">
        <f t="shared" si="15"/>
        <v>1.7478924753094392E-2</v>
      </c>
      <c r="I491" s="136">
        <f t="shared" si="16"/>
        <v>2.210168648792901E-5</v>
      </c>
      <c r="J491" s="398"/>
      <c r="K491" s="375"/>
      <c r="L491" s="409"/>
      <c r="M491" s="376"/>
      <c r="N491" s="377"/>
      <c r="O491" s="378"/>
      <c r="P491" s="409"/>
    </row>
    <row r="492" spans="2:16">
      <c r="B492" s="394" t="s">
        <v>92</v>
      </c>
      <c r="C492" s="391" t="s">
        <v>17</v>
      </c>
      <c r="D492" s="392">
        <v>3</v>
      </c>
      <c r="E492" s="401">
        <v>2015</v>
      </c>
      <c r="F492" s="113">
        <v>6.1657644203845443</v>
      </c>
      <c r="G492" s="110">
        <v>1.6479501973863525E-2</v>
      </c>
      <c r="H492" s="108">
        <f t="shared" si="15"/>
        <v>1.7480632293899845E-2</v>
      </c>
      <c r="I492" s="136">
        <f t="shared" si="16"/>
        <v>1.0022619176960241E-6</v>
      </c>
      <c r="J492" s="398"/>
      <c r="K492" s="375"/>
      <c r="L492" s="409"/>
      <c r="M492" s="376"/>
      <c r="N492" s="377"/>
      <c r="O492" s="378"/>
      <c r="P492" s="409"/>
    </row>
    <row r="493" spans="2:16">
      <c r="B493" s="394" t="s">
        <v>82</v>
      </c>
      <c r="C493" s="391" t="s">
        <v>17</v>
      </c>
      <c r="D493" s="392">
        <v>4</v>
      </c>
      <c r="E493" s="401">
        <v>2014</v>
      </c>
      <c r="F493" s="113">
        <v>6.1920097986238698</v>
      </c>
      <c r="G493" s="110">
        <v>1.8790873910876114E-2</v>
      </c>
      <c r="H493" s="108">
        <f t="shared" si="15"/>
        <v>1.7493389339688956E-2</v>
      </c>
      <c r="I493" s="136">
        <f t="shared" si="16"/>
        <v>1.6834662124687236E-6</v>
      </c>
      <c r="J493" s="398"/>
      <c r="K493" s="375"/>
      <c r="L493" s="409"/>
      <c r="M493" s="376"/>
      <c r="N493" s="377"/>
      <c r="O493" s="378"/>
      <c r="P493" s="409"/>
    </row>
    <row r="494" spans="2:16">
      <c r="B494" s="394" t="s">
        <v>83</v>
      </c>
      <c r="C494" s="391" t="s">
        <v>17</v>
      </c>
      <c r="D494" s="392">
        <v>8</v>
      </c>
      <c r="E494" s="401">
        <v>2013</v>
      </c>
      <c r="F494" s="113">
        <v>6.2093211374525543</v>
      </c>
      <c r="G494" s="110">
        <v>2.0695909866581784E-2</v>
      </c>
      <c r="H494" s="108">
        <f t="shared" si="15"/>
        <v>1.7501808614214628E-2</v>
      </c>
      <c r="I494" s="136">
        <f t="shared" si="16"/>
        <v>1.0202282810373435E-5</v>
      </c>
      <c r="J494" s="398"/>
      <c r="K494" s="375"/>
      <c r="L494" s="409"/>
      <c r="M494" s="376"/>
      <c r="N494" s="377"/>
      <c r="O494" s="378"/>
      <c r="P494" s="409"/>
    </row>
    <row r="495" spans="2:16">
      <c r="B495" s="394" t="s">
        <v>93</v>
      </c>
      <c r="C495" s="391" t="s">
        <v>17</v>
      </c>
      <c r="D495" s="392">
        <v>7</v>
      </c>
      <c r="E495" s="401">
        <v>2015</v>
      </c>
      <c r="F495" s="113">
        <v>6.2194446924381737</v>
      </c>
      <c r="G495" s="110">
        <v>1.5934626286111756E-2</v>
      </c>
      <c r="H495" s="108">
        <f t="shared" si="15"/>
        <v>1.7506734146045613E-2</v>
      </c>
      <c r="I495" s="136">
        <f t="shared" si="16"/>
        <v>2.47152312326581E-6</v>
      </c>
      <c r="J495" s="398"/>
      <c r="K495" s="375"/>
      <c r="L495" s="409"/>
      <c r="M495" s="376"/>
      <c r="N495" s="377"/>
      <c r="O495" s="378"/>
      <c r="P495" s="409"/>
    </row>
    <row r="496" spans="2:16">
      <c r="B496" s="394" t="s">
        <v>85</v>
      </c>
      <c r="C496" s="391" t="s">
        <v>17</v>
      </c>
      <c r="D496" s="392">
        <v>9</v>
      </c>
      <c r="E496" s="401">
        <v>2013</v>
      </c>
      <c r="F496" s="113">
        <v>6.2224829699162356</v>
      </c>
      <c r="G496" s="110">
        <v>1.7179944449448304E-2</v>
      </c>
      <c r="H496" s="108">
        <f t="shared" si="15"/>
        <v>1.7508212701377888E-2</v>
      </c>
      <c r="I496" s="136">
        <f t="shared" si="16"/>
        <v>1.0776004522490513E-7</v>
      </c>
      <c r="J496" s="398"/>
      <c r="K496" s="375"/>
      <c r="L496" s="409"/>
      <c r="M496" s="376"/>
      <c r="N496" s="377"/>
      <c r="O496" s="378"/>
      <c r="P496" s="409"/>
    </row>
    <row r="497" spans="2:16">
      <c r="B497" s="394" t="s">
        <v>86</v>
      </c>
      <c r="C497" s="391" t="s">
        <v>17</v>
      </c>
      <c r="D497" s="392">
        <v>11</v>
      </c>
      <c r="E497" s="401">
        <v>2013</v>
      </c>
      <c r="F497" s="113">
        <v>6.2374759623219589</v>
      </c>
      <c r="G497" s="110">
        <v>1.7909472350491725E-2</v>
      </c>
      <c r="H497" s="108">
        <f t="shared" si="15"/>
        <v>1.7515511120109691E-2</v>
      </c>
      <c r="I497" s="136">
        <f t="shared" si="16"/>
        <v>1.5520545104412654E-7</v>
      </c>
      <c r="J497" s="398"/>
      <c r="K497" s="375"/>
      <c r="L497" s="409"/>
      <c r="M497" s="376"/>
      <c r="N497" s="377"/>
      <c r="O497" s="378"/>
      <c r="P497" s="409"/>
    </row>
    <row r="498" spans="2:16">
      <c r="B498" s="394" t="s">
        <v>88</v>
      </c>
      <c r="C498" s="391" t="s">
        <v>17</v>
      </c>
      <c r="D498" s="392">
        <v>3</v>
      </c>
      <c r="E498" s="401">
        <v>2014</v>
      </c>
      <c r="F498" s="113">
        <v>6.238910074639028</v>
      </c>
      <c r="G498" s="110">
        <v>1.8606263071570164E-2</v>
      </c>
      <c r="H498" s="108">
        <f t="shared" si="15"/>
        <v>1.7516209427681527E-2</v>
      </c>
      <c r="I498" s="136">
        <f t="shared" si="16"/>
        <v>1.1882169465548963E-6</v>
      </c>
      <c r="J498" s="398"/>
      <c r="K498" s="375"/>
      <c r="L498" s="409"/>
      <c r="M498" s="376"/>
      <c r="N498" s="377"/>
      <c r="O498" s="378"/>
      <c r="P498" s="409"/>
    </row>
    <row r="499" spans="2:16">
      <c r="B499" s="394" t="s">
        <v>87</v>
      </c>
      <c r="C499" s="391" t="s">
        <v>17</v>
      </c>
      <c r="D499" s="392">
        <v>7</v>
      </c>
      <c r="E499" s="401">
        <v>2010</v>
      </c>
      <c r="F499" s="113">
        <v>6.24217534689814</v>
      </c>
      <c r="G499" s="110">
        <v>2.0741925247636364E-2</v>
      </c>
      <c r="H499" s="108">
        <f t="shared" si="15"/>
        <v>1.7517799509060857E-2</v>
      </c>
      <c r="I499" s="136">
        <f t="shared" si="16"/>
        <v>1.0394986778145062E-5</v>
      </c>
      <c r="J499" s="398"/>
      <c r="K499" s="375"/>
      <c r="L499" s="409"/>
      <c r="M499" s="376"/>
      <c r="N499" s="377"/>
      <c r="O499" s="378"/>
      <c r="P499" s="409"/>
    </row>
    <row r="500" spans="2:16">
      <c r="B500" s="394" t="s">
        <v>92</v>
      </c>
      <c r="C500" s="391" t="s">
        <v>17</v>
      </c>
      <c r="D500" s="392">
        <v>2</v>
      </c>
      <c r="E500" s="401">
        <v>2015</v>
      </c>
      <c r="F500" s="113">
        <v>6.245181742858172</v>
      </c>
      <c r="G500" s="110">
        <v>1.6486593967105258E-2</v>
      </c>
      <c r="H500" s="108">
        <f t="shared" si="15"/>
        <v>1.7519263692524475E-2</v>
      </c>
      <c r="I500" s="136">
        <f t="shared" si="16"/>
        <v>1.0664067617974025E-6</v>
      </c>
      <c r="J500" s="398"/>
      <c r="K500" s="375"/>
      <c r="L500" s="409"/>
      <c r="M500" s="376"/>
      <c r="N500" s="377"/>
      <c r="O500" s="378"/>
      <c r="P500" s="409"/>
    </row>
    <row r="501" spans="2:16">
      <c r="B501" s="394" t="s">
        <v>89</v>
      </c>
      <c r="C501" s="391" t="s">
        <v>17</v>
      </c>
      <c r="D501" s="392">
        <v>12</v>
      </c>
      <c r="E501" s="401">
        <v>2010</v>
      </c>
      <c r="F501" s="113">
        <v>6.2468232003094952</v>
      </c>
      <c r="G501" s="110">
        <v>1.0837067417690161E-2</v>
      </c>
      <c r="H501" s="108">
        <f t="shared" si="15"/>
        <v>1.7520063188418963E-2</v>
      </c>
      <c r="I501" s="136">
        <f t="shared" si="16"/>
        <v>4.4662432471579063E-5</v>
      </c>
      <c r="J501" s="398"/>
      <c r="K501" s="375"/>
      <c r="L501" s="409"/>
      <c r="M501" s="376"/>
      <c r="N501" s="377"/>
      <c r="O501" s="378"/>
      <c r="P501" s="409"/>
    </row>
    <row r="502" spans="2:16">
      <c r="B502" s="394" t="s">
        <v>82</v>
      </c>
      <c r="C502" s="391" t="s">
        <v>17</v>
      </c>
      <c r="D502" s="392">
        <v>3</v>
      </c>
      <c r="E502" s="401">
        <v>2014</v>
      </c>
      <c r="F502" s="113">
        <v>6.2717642840846137</v>
      </c>
      <c r="G502" s="110">
        <v>1.9483419772163866E-2</v>
      </c>
      <c r="H502" s="108">
        <f t="shared" si="15"/>
        <v>1.7532217324256305E-2</v>
      </c>
      <c r="I502" s="136">
        <f t="shared" si="16"/>
        <v>3.8071909927204575E-6</v>
      </c>
      <c r="J502" s="398"/>
      <c r="K502" s="375"/>
      <c r="L502" s="409"/>
      <c r="M502" s="376"/>
      <c r="N502" s="377"/>
      <c r="O502" s="378"/>
      <c r="P502" s="409"/>
    </row>
    <row r="503" spans="2:16">
      <c r="B503" s="394" t="s">
        <v>83</v>
      </c>
      <c r="C503" s="391" t="s">
        <v>17</v>
      </c>
      <c r="D503" s="392">
        <v>7</v>
      </c>
      <c r="E503" s="401">
        <v>2013</v>
      </c>
      <c r="F503" s="113">
        <v>6.2952712555426604</v>
      </c>
      <c r="G503" s="110">
        <v>2.0566660247242921E-2</v>
      </c>
      <c r="H503" s="108">
        <f t="shared" si="15"/>
        <v>1.7543684137394655E-2</v>
      </c>
      <c r="I503" s="136">
        <f t="shared" si="16"/>
        <v>9.1383845607133563E-6</v>
      </c>
      <c r="J503" s="398"/>
      <c r="K503" s="375"/>
      <c r="L503" s="409"/>
      <c r="M503" s="376"/>
      <c r="N503" s="377"/>
      <c r="O503" s="378"/>
      <c r="P503" s="409"/>
    </row>
    <row r="504" spans="2:16">
      <c r="B504" s="394" t="s">
        <v>93</v>
      </c>
      <c r="C504" s="391" t="s">
        <v>17</v>
      </c>
      <c r="D504" s="392">
        <v>6</v>
      </c>
      <c r="E504" s="401">
        <v>2015</v>
      </c>
      <c r="F504" s="113">
        <v>6.303575502754148</v>
      </c>
      <c r="G504" s="110">
        <v>1.5295014683500006E-2</v>
      </c>
      <c r="H504" s="108">
        <f t="shared" si="15"/>
        <v>1.7547737886873725E-2</v>
      </c>
      <c r="I504" s="136">
        <f t="shared" si="16"/>
        <v>5.0747618310183495E-6</v>
      </c>
      <c r="J504" s="398"/>
      <c r="K504" s="375"/>
      <c r="L504" s="409"/>
      <c r="M504" s="376"/>
      <c r="N504" s="377"/>
      <c r="O504" s="378"/>
      <c r="P504" s="409"/>
    </row>
    <row r="505" spans="2:16">
      <c r="B505" s="394" t="s">
        <v>85</v>
      </c>
      <c r="C505" s="391" t="s">
        <v>17</v>
      </c>
      <c r="D505" s="392">
        <v>8</v>
      </c>
      <c r="E505" s="401">
        <v>2013</v>
      </c>
      <c r="F505" s="113">
        <v>6.3051459150021776</v>
      </c>
      <c r="G505" s="110">
        <v>1.8711984798949449E-2</v>
      </c>
      <c r="H505" s="108">
        <f t="shared" si="15"/>
        <v>1.7548504666779714E-2</v>
      </c>
      <c r="I505" s="136">
        <f t="shared" si="16"/>
        <v>1.3536860179537039E-6</v>
      </c>
      <c r="J505" s="398"/>
      <c r="K505" s="375"/>
      <c r="L505" s="409"/>
      <c r="M505" s="376"/>
      <c r="N505" s="377"/>
      <c r="O505" s="378"/>
      <c r="P505" s="409"/>
    </row>
    <row r="506" spans="2:16">
      <c r="B506" s="394" t="s">
        <v>88</v>
      </c>
      <c r="C506" s="391" t="s">
        <v>17</v>
      </c>
      <c r="D506" s="392">
        <v>2</v>
      </c>
      <c r="E506" s="401">
        <v>2014</v>
      </c>
      <c r="F506" s="113">
        <v>6.3162217659137578</v>
      </c>
      <c r="G506" s="110">
        <v>1.9750517622278495E-2</v>
      </c>
      <c r="H506" s="108">
        <f t="shared" si="15"/>
        <v>1.7553914284496583E-2</v>
      </c>
      <c r="I506" s="136">
        <f t="shared" si="16"/>
        <v>4.8250662235546361E-6</v>
      </c>
      <c r="J506" s="398"/>
      <c r="K506" s="375"/>
      <c r="L506" s="409"/>
      <c r="M506" s="376"/>
      <c r="N506" s="377"/>
      <c r="O506" s="378"/>
      <c r="P506" s="409"/>
    </row>
    <row r="507" spans="2:16">
      <c r="B507" s="394" t="s">
        <v>86</v>
      </c>
      <c r="C507" s="391" t="s">
        <v>17</v>
      </c>
      <c r="D507" s="392">
        <v>10</v>
      </c>
      <c r="E507" s="401">
        <v>2013</v>
      </c>
      <c r="F507" s="113">
        <v>6.3231908406446395</v>
      </c>
      <c r="G507" s="110">
        <v>1.7382760386692817E-2</v>
      </c>
      <c r="H507" s="108">
        <f t="shared" si="15"/>
        <v>1.7557319602859455E-2</v>
      </c>
      <c r="I507" s="136">
        <f t="shared" si="16"/>
        <v>3.0470919948711013E-8</v>
      </c>
      <c r="J507" s="398"/>
      <c r="K507" s="375"/>
      <c r="L507" s="409"/>
      <c r="M507" s="376"/>
      <c r="N507" s="377"/>
      <c r="O507" s="378"/>
      <c r="P507" s="409"/>
    </row>
    <row r="508" spans="2:16">
      <c r="B508" s="394" t="s">
        <v>92</v>
      </c>
      <c r="C508" s="391" t="s">
        <v>17</v>
      </c>
      <c r="D508" s="392">
        <v>1</v>
      </c>
      <c r="E508" s="401">
        <v>2015</v>
      </c>
      <c r="F508" s="113">
        <v>6.3245874210966617</v>
      </c>
      <c r="G508" s="110">
        <v>1.6090714198611127E-2</v>
      </c>
      <c r="H508" s="108">
        <f t="shared" si="15"/>
        <v>1.7558002161607481E-2</v>
      </c>
      <c r="I508" s="136">
        <f t="shared" si="16"/>
        <v>2.1529339663539898E-6</v>
      </c>
      <c r="J508" s="398"/>
      <c r="K508" s="375"/>
      <c r="L508" s="409"/>
      <c r="M508" s="376"/>
      <c r="N508" s="377"/>
      <c r="O508" s="378"/>
      <c r="P508" s="409"/>
    </row>
    <row r="509" spans="2:16">
      <c r="B509" s="394" t="s">
        <v>87</v>
      </c>
      <c r="C509" s="391" t="s">
        <v>17</v>
      </c>
      <c r="D509" s="392">
        <v>6</v>
      </c>
      <c r="E509" s="401">
        <v>2010</v>
      </c>
      <c r="F509" s="113">
        <v>6.3263020347209258</v>
      </c>
      <c r="G509" s="110">
        <v>2.1770723236818227E-2</v>
      </c>
      <c r="H509" s="108">
        <f t="shared" si="15"/>
        <v>1.7558840220796488E-2</v>
      </c>
      <c r="I509" s="136">
        <f t="shared" si="16"/>
        <v>1.773995854065238E-5</v>
      </c>
      <c r="J509" s="398"/>
      <c r="K509" s="375"/>
      <c r="L509" s="409"/>
      <c r="M509" s="376"/>
      <c r="N509" s="377"/>
      <c r="O509" s="378"/>
      <c r="P509" s="409"/>
    </row>
    <row r="510" spans="2:16">
      <c r="B510" s="394" t="s">
        <v>89</v>
      </c>
      <c r="C510" s="391" t="s">
        <v>17</v>
      </c>
      <c r="D510" s="392">
        <v>11</v>
      </c>
      <c r="E510" s="401">
        <v>2010</v>
      </c>
      <c r="F510" s="113">
        <v>6.3327733183996004</v>
      </c>
      <c r="G510" s="110">
        <v>1.3758850984132818E-2</v>
      </c>
      <c r="H510" s="108">
        <f t="shared" si="15"/>
        <v>1.7562003887096844E-2</v>
      </c>
      <c r="I510" s="136">
        <f t="shared" si="16"/>
        <v>1.4463972003323694E-5</v>
      </c>
      <c r="J510" s="398"/>
      <c r="K510" s="375"/>
      <c r="L510" s="409"/>
      <c r="M510" s="376"/>
      <c r="N510" s="377"/>
      <c r="O510" s="378"/>
      <c r="P510" s="409"/>
    </row>
    <row r="511" spans="2:16">
      <c r="B511" s="394" t="s">
        <v>82</v>
      </c>
      <c r="C511" s="391" t="s">
        <v>17</v>
      </c>
      <c r="D511" s="392">
        <v>2</v>
      </c>
      <c r="E511" s="401">
        <v>2014</v>
      </c>
      <c r="F511" s="113">
        <v>6.3490759753593435</v>
      </c>
      <c r="G511" s="110">
        <v>2.020474099933707E-2</v>
      </c>
      <c r="H511" s="108">
        <f t="shared" si="15"/>
        <v>1.7569978696033058E-2</v>
      </c>
      <c r="I511" s="136">
        <f t="shared" si="16"/>
        <v>6.9419723949118659E-6</v>
      </c>
      <c r="J511" s="398"/>
      <c r="K511" s="375"/>
      <c r="L511" s="409"/>
      <c r="M511" s="376"/>
      <c r="N511" s="377"/>
      <c r="O511" s="378"/>
      <c r="P511" s="409"/>
    </row>
    <row r="512" spans="2:16">
      <c r="B512" s="394" t="s">
        <v>83</v>
      </c>
      <c r="C512" s="391" t="s">
        <v>17</v>
      </c>
      <c r="D512" s="392">
        <v>6</v>
      </c>
      <c r="E512" s="401">
        <v>2013</v>
      </c>
      <c r="F512" s="113">
        <v>6.3760221910011179</v>
      </c>
      <c r="G512" s="110">
        <v>2.0524108393046525E-2</v>
      </c>
      <c r="H512" s="108">
        <f t="shared" si="15"/>
        <v>1.7583175926670899E-2</v>
      </c>
      <c r="I512" s="136">
        <f t="shared" si="16"/>
        <v>8.6490837717822218E-6</v>
      </c>
      <c r="J512" s="398"/>
      <c r="K512" s="375"/>
      <c r="L512" s="409"/>
      <c r="M512" s="376"/>
      <c r="N512" s="377"/>
      <c r="O512" s="378"/>
      <c r="P512" s="409"/>
    </row>
    <row r="513" spans="2:16">
      <c r="B513" s="394" t="s">
        <v>93</v>
      </c>
      <c r="C513" s="391" t="s">
        <v>17</v>
      </c>
      <c r="D513" s="392">
        <v>5</v>
      </c>
      <c r="E513" s="401">
        <v>2015</v>
      </c>
      <c r="F513" s="113">
        <v>6.3880577556142244</v>
      </c>
      <c r="G513" s="110">
        <v>1.5803802987625851E-2</v>
      </c>
      <c r="H513" s="108">
        <f t="shared" si="15"/>
        <v>1.7589077240783315E-2</v>
      </c>
      <c r="I513" s="136">
        <f t="shared" si="16"/>
        <v>3.1872041589869397E-6</v>
      </c>
      <c r="J513" s="398"/>
      <c r="K513" s="375"/>
      <c r="L513" s="409"/>
      <c r="M513" s="376"/>
      <c r="N513" s="377"/>
      <c r="O513" s="378"/>
      <c r="P513" s="409"/>
    </row>
    <row r="514" spans="2:16">
      <c r="B514" s="394" t="s">
        <v>85</v>
      </c>
      <c r="C514" s="391" t="s">
        <v>17</v>
      </c>
      <c r="D514" s="392">
        <v>7</v>
      </c>
      <c r="E514" s="401">
        <v>2013</v>
      </c>
      <c r="F514" s="113">
        <v>6.3910960330922828</v>
      </c>
      <c r="G514" s="110">
        <v>1.8927261280059698E-2</v>
      </c>
      <c r="H514" s="108">
        <f t="shared" si="15"/>
        <v>1.75905676631994E-2</v>
      </c>
      <c r="I514" s="136">
        <f t="shared" si="16"/>
        <v>1.7867498253550675E-6</v>
      </c>
      <c r="J514" s="398"/>
      <c r="K514" s="375"/>
      <c r="L514" s="409"/>
      <c r="M514" s="376"/>
      <c r="N514" s="377"/>
      <c r="O514" s="378"/>
      <c r="P514" s="409"/>
    </row>
    <row r="515" spans="2:16">
      <c r="B515" s="394" t="s">
        <v>88</v>
      </c>
      <c r="C515" s="391" t="s">
        <v>17</v>
      </c>
      <c r="D515" s="392">
        <v>1</v>
      </c>
      <c r="E515" s="401">
        <v>2014</v>
      </c>
      <c r="F515" s="113">
        <v>6.3979249972981735</v>
      </c>
      <c r="G515" s="110">
        <v>1.9898790247488401E-2</v>
      </c>
      <c r="H515" s="108">
        <f t="shared" si="15"/>
        <v>1.759391862966176E-2</v>
      </c>
      <c r="I515" s="136">
        <f t="shared" si="16"/>
        <v>5.3124331746627952E-6</v>
      </c>
      <c r="J515" s="398"/>
      <c r="K515" s="375"/>
      <c r="L515" s="409"/>
      <c r="M515" s="376"/>
      <c r="N515" s="377"/>
      <c r="O515" s="378"/>
      <c r="P515" s="409"/>
    </row>
    <row r="516" spans="2:16">
      <c r="B516" s="394" t="s">
        <v>86</v>
      </c>
      <c r="C516" s="391" t="s">
        <v>17</v>
      </c>
      <c r="D516" s="392">
        <v>9</v>
      </c>
      <c r="E516" s="401">
        <v>2013</v>
      </c>
      <c r="F516" s="113">
        <v>6.4059189726540851</v>
      </c>
      <c r="G516" s="110">
        <v>1.7997579684817671E-2</v>
      </c>
      <c r="H516" s="108">
        <f t="shared" si="15"/>
        <v>1.7597843101941391E-2</v>
      </c>
      <c r="I516" s="136">
        <f t="shared" si="16"/>
        <v>1.5978933568960486E-7</v>
      </c>
      <c r="J516" s="398"/>
      <c r="K516" s="375"/>
      <c r="L516" s="409"/>
      <c r="M516" s="376"/>
      <c r="N516" s="377"/>
      <c r="O516" s="378"/>
      <c r="P516" s="409"/>
    </row>
    <row r="517" spans="2:16">
      <c r="B517" s="394" t="s">
        <v>87</v>
      </c>
      <c r="C517" s="391" t="s">
        <v>17</v>
      </c>
      <c r="D517" s="392">
        <v>5</v>
      </c>
      <c r="E517" s="401">
        <v>2010</v>
      </c>
      <c r="F517" s="113">
        <v>6.4086568234412171</v>
      </c>
      <c r="G517" s="110">
        <v>2.1189210054619063E-2</v>
      </c>
      <c r="H517" s="108">
        <f t="shared" si="15"/>
        <v>1.7599187653731085E-2</v>
      </c>
      <c r="I517" s="136">
        <f t="shared" si="16"/>
        <v>1.2888260838877477E-5</v>
      </c>
      <c r="J517" s="398"/>
      <c r="K517" s="375"/>
      <c r="L517" s="409"/>
      <c r="M517" s="376"/>
      <c r="N517" s="377"/>
      <c r="O517" s="378"/>
      <c r="P517" s="409"/>
    </row>
    <row r="518" spans="2:16">
      <c r="B518" s="394" t="s">
        <v>89</v>
      </c>
      <c r="C518" s="391" t="s">
        <v>17</v>
      </c>
      <c r="D518" s="392">
        <v>10</v>
      </c>
      <c r="E518" s="401">
        <v>2010</v>
      </c>
      <c r="F518" s="113">
        <v>6.4154362634855451</v>
      </c>
      <c r="G518" s="110">
        <v>1.8403587258347964E-2</v>
      </c>
      <c r="H518" s="108">
        <f t="shared" si="15"/>
        <v>1.7602518049824507E-2</v>
      </c>
      <c r="I518" s="136">
        <f t="shared" si="16"/>
        <v>6.4171187684439774E-7</v>
      </c>
      <c r="J518" s="398"/>
      <c r="K518" s="375"/>
      <c r="L518" s="409"/>
      <c r="M518" s="376"/>
      <c r="N518" s="377"/>
      <c r="O518" s="378"/>
      <c r="P518" s="409"/>
    </row>
    <row r="519" spans="2:16">
      <c r="B519" s="394" t="s">
        <v>92</v>
      </c>
      <c r="C519" s="391" t="s">
        <v>17</v>
      </c>
      <c r="D519" s="392">
        <v>12</v>
      </c>
      <c r="E519" s="401">
        <v>2014</v>
      </c>
      <c r="F519" s="113">
        <v>6.4155666373325504</v>
      </c>
      <c r="G519" s="110">
        <v>1.6197866234523798E-2</v>
      </c>
      <c r="H519" s="108">
        <f t="shared" ref="H519:H582" si="17">(Beta1)+
(Beta2*((1-EXP(-F519/Lambda1))/(F519/Lambda1)))+
(Beta3*((((1-EXP(-F519/Lambda1))/(F519/Lambda1)))-
(EXP(-F519/Lambda1))))+
(Beta4*((((1-EXP(-F519/Lambda2))/(F519/Lambda2)))-
(EXP(-F519/Lambda2))))</f>
        <v>1.760258211054316E-2</v>
      </c>
      <c r="I519" s="136">
        <f t="shared" si="16"/>
        <v>1.9732266923408438E-6</v>
      </c>
      <c r="J519" s="398"/>
      <c r="K519" s="375"/>
      <c r="L519" s="409"/>
      <c r="M519" s="376"/>
      <c r="N519" s="377"/>
      <c r="O519" s="378"/>
      <c r="P519" s="409"/>
    </row>
    <row r="520" spans="2:16">
      <c r="B520" s="394" t="s">
        <v>82</v>
      </c>
      <c r="C520" s="391" t="s">
        <v>17</v>
      </c>
      <c r="D520" s="392">
        <v>1</v>
      </c>
      <c r="E520" s="401">
        <v>2014</v>
      </c>
      <c r="F520" s="113">
        <v>6.4307792067437584</v>
      </c>
      <c r="G520" s="110">
        <v>2.0171876252638356E-2</v>
      </c>
      <c r="H520" s="108">
        <f t="shared" si="17"/>
        <v>1.7610060790221108E-2</v>
      </c>
      <c r="I520" s="136">
        <f t="shared" si="16"/>
        <v>6.5628984634801028E-6</v>
      </c>
      <c r="J520" s="398"/>
      <c r="K520" s="375"/>
      <c r="L520" s="409"/>
      <c r="M520" s="376"/>
      <c r="N520" s="377"/>
      <c r="O520" s="378"/>
      <c r="P520" s="409"/>
    </row>
    <row r="521" spans="2:16">
      <c r="B521" s="394" t="s">
        <v>83</v>
      </c>
      <c r="C521" s="391" t="s">
        <v>17</v>
      </c>
      <c r="D521" s="392">
        <v>5</v>
      </c>
      <c r="E521" s="401">
        <v>2013</v>
      </c>
      <c r="F521" s="113">
        <v>6.4603755617057992</v>
      </c>
      <c r="G521" s="110">
        <v>2.0097001344359603E-2</v>
      </c>
      <c r="H521" s="108">
        <f t="shared" si="17"/>
        <v>1.7624633199885671E-2</v>
      </c>
      <c r="I521" s="136">
        <f t="shared" si="16"/>
        <v>6.1126042418094731E-6</v>
      </c>
      <c r="J521" s="398"/>
      <c r="K521" s="375"/>
      <c r="L521" s="409"/>
      <c r="M521" s="376"/>
      <c r="N521" s="377"/>
      <c r="O521" s="378"/>
      <c r="P521" s="409"/>
    </row>
    <row r="522" spans="2:16">
      <c r="B522" s="394" t="s">
        <v>93</v>
      </c>
      <c r="C522" s="391" t="s">
        <v>17</v>
      </c>
      <c r="D522" s="392">
        <v>4</v>
      </c>
      <c r="E522" s="401">
        <v>2015</v>
      </c>
      <c r="F522" s="113">
        <v>6.4688209229439106</v>
      </c>
      <c r="G522" s="110">
        <v>1.6317282704977478E-2</v>
      </c>
      <c r="H522" s="108">
        <f t="shared" si="17"/>
        <v>1.762879712480523E-2</v>
      </c>
      <c r="I522" s="136">
        <f t="shared" si="16"/>
        <v>1.7200700734161253E-6</v>
      </c>
      <c r="J522" s="398"/>
      <c r="K522" s="375"/>
      <c r="L522" s="409"/>
      <c r="M522" s="376"/>
      <c r="N522" s="377"/>
      <c r="O522" s="378"/>
      <c r="P522" s="409"/>
    </row>
    <row r="523" spans="2:16">
      <c r="B523" s="394" t="s">
        <v>85</v>
      </c>
      <c r="C523" s="391" t="s">
        <v>17</v>
      </c>
      <c r="D523" s="392">
        <v>6</v>
      </c>
      <c r="E523" s="401">
        <v>2013</v>
      </c>
      <c r="F523" s="113">
        <v>6.4718469685507403</v>
      </c>
      <c r="G523" s="110">
        <v>1.9327697737886146E-2</v>
      </c>
      <c r="H523" s="108">
        <f t="shared" si="17"/>
        <v>1.763028972572328E-2</v>
      </c>
      <c r="I523" s="136">
        <f t="shared" si="16"/>
        <v>2.8811939597546901E-6</v>
      </c>
      <c r="J523" s="398"/>
      <c r="K523" s="375"/>
      <c r="L523" s="409"/>
      <c r="M523" s="376"/>
      <c r="N523" s="377"/>
      <c r="O523" s="378"/>
      <c r="P523" s="409"/>
    </row>
    <row r="524" spans="2:16">
      <c r="B524" s="394" t="s">
        <v>86</v>
      </c>
      <c r="C524" s="391" t="s">
        <v>17</v>
      </c>
      <c r="D524" s="392">
        <v>8</v>
      </c>
      <c r="E524" s="401">
        <v>2013</v>
      </c>
      <c r="F524" s="113">
        <v>6.4885819177400288</v>
      </c>
      <c r="G524" s="110">
        <v>1.8893066602696372E-2</v>
      </c>
      <c r="H524" s="108">
        <f t="shared" si="17"/>
        <v>1.7638550380434971E-2</v>
      </c>
      <c r="I524" s="136">
        <f t="shared" si="16"/>
        <v>1.5738109519170166E-6</v>
      </c>
      <c r="J524" s="398"/>
      <c r="K524" s="375"/>
      <c r="L524" s="409"/>
      <c r="M524" s="376"/>
      <c r="N524" s="377"/>
      <c r="O524" s="378"/>
      <c r="P524" s="409"/>
    </row>
    <row r="525" spans="2:16">
      <c r="B525" s="394" t="s">
        <v>88</v>
      </c>
      <c r="C525" s="391" t="s">
        <v>17</v>
      </c>
      <c r="D525" s="392">
        <v>12</v>
      </c>
      <c r="E525" s="401">
        <v>2013</v>
      </c>
      <c r="F525" s="113">
        <v>6.4887063655030817</v>
      </c>
      <c r="G525" s="110">
        <v>1.8948183087610697E-2</v>
      </c>
      <c r="H525" s="108">
        <f t="shared" si="17"/>
        <v>1.7638611849668653E-2</v>
      </c>
      <c r="I525" s="136">
        <f t="shared" si="16"/>
        <v>1.7149768272450564E-6</v>
      </c>
      <c r="J525" s="398"/>
      <c r="K525" s="375"/>
      <c r="L525" s="409"/>
      <c r="M525" s="376"/>
      <c r="N525" s="377"/>
      <c r="O525" s="378"/>
      <c r="P525" s="409"/>
    </row>
    <row r="526" spans="2:16">
      <c r="B526" s="394" t="s">
        <v>87</v>
      </c>
      <c r="C526" s="391" t="s">
        <v>17</v>
      </c>
      <c r="D526" s="392">
        <v>4</v>
      </c>
      <c r="E526" s="401">
        <v>2010</v>
      </c>
      <c r="F526" s="113">
        <v>6.49131976852716</v>
      </c>
      <c r="G526" s="110">
        <v>1.8544127411227237E-2</v>
      </c>
      <c r="H526" s="108">
        <f t="shared" si="17"/>
        <v>1.7639902832117103E-2</v>
      </c>
      <c r="I526" s="136">
        <f t="shared" si="16"/>
        <v>8.17622089466898E-7</v>
      </c>
      <c r="J526" s="398"/>
      <c r="K526" s="375"/>
      <c r="L526" s="409"/>
      <c r="M526" s="376"/>
      <c r="N526" s="377"/>
      <c r="O526" s="378"/>
      <c r="P526" s="409"/>
    </row>
    <row r="527" spans="2:16">
      <c r="B527" s="394" t="s">
        <v>92</v>
      </c>
      <c r="C527" s="391" t="s">
        <v>17</v>
      </c>
      <c r="D527" s="392">
        <v>11</v>
      </c>
      <c r="E527" s="401">
        <v>2014</v>
      </c>
      <c r="F527" s="113">
        <v>6.4955509924709105</v>
      </c>
      <c r="G527" s="110">
        <v>1.5635237284999968E-2</v>
      </c>
      <c r="H527" s="108">
        <f t="shared" si="17"/>
        <v>1.764199354681404E-2</v>
      </c>
      <c r="I527" s="136">
        <f t="shared" ref="I527:I590" si="18">IF(G527&gt;0,POWER(G527-H527,2),"")</f>
        <v>4.0270706943299894E-6</v>
      </c>
      <c r="J527" s="398"/>
      <c r="K527" s="375"/>
      <c r="L527" s="409"/>
      <c r="M527" s="376"/>
      <c r="N527" s="377"/>
      <c r="O527" s="378"/>
      <c r="P527" s="409"/>
    </row>
    <row r="528" spans="2:16">
      <c r="B528" s="394" t="s">
        <v>89</v>
      </c>
      <c r="C528" s="391" t="s">
        <v>17</v>
      </c>
      <c r="D528" s="392">
        <v>9</v>
      </c>
      <c r="E528" s="401">
        <v>2010</v>
      </c>
      <c r="F528" s="113">
        <v>6.4977910522058382</v>
      </c>
      <c r="G528" s="110">
        <v>1.7180129843423181E-2</v>
      </c>
      <c r="H528" s="108">
        <f t="shared" si="17"/>
        <v>1.7643100674189862E-2</v>
      </c>
      <c r="I528" s="136">
        <f t="shared" si="18"/>
        <v>2.1434199014079095E-7</v>
      </c>
      <c r="J528" s="398"/>
      <c r="K528" s="375"/>
      <c r="L528" s="409"/>
      <c r="M528" s="376"/>
      <c r="N528" s="377"/>
      <c r="O528" s="378"/>
      <c r="P528" s="409"/>
    </row>
    <row r="529" spans="2:16">
      <c r="B529" s="394" t="s">
        <v>82</v>
      </c>
      <c r="C529" s="391" t="s">
        <v>17</v>
      </c>
      <c r="D529" s="392">
        <v>12</v>
      </c>
      <c r="E529" s="401">
        <v>2013</v>
      </c>
      <c r="F529" s="113">
        <v>6.5215605749486638</v>
      </c>
      <c r="G529" s="110">
        <v>1.9856555606186661E-2</v>
      </c>
      <c r="H529" s="108">
        <f t="shared" si="17"/>
        <v>1.7654860621029025E-2</v>
      </c>
      <c r="I529" s="136">
        <f t="shared" si="18"/>
        <v>4.8474608076682857E-6</v>
      </c>
      <c r="J529" s="398"/>
      <c r="K529" s="375"/>
      <c r="L529" s="409"/>
      <c r="M529" s="376"/>
      <c r="N529" s="377"/>
      <c r="O529" s="378"/>
      <c r="P529" s="409"/>
    </row>
    <row r="530" spans="2:16">
      <c r="B530" s="394" t="s">
        <v>83</v>
      </c>
      <c r="C530" s="391" t="s">
        <v>17</v>
      </c>
      <c r="D530" s="392">
        <v>4</v>
      </c>
      <c r="E530" s="401">
        <v>2013</v>
      </c>
      <c r="F530" s="113">
        <v>6.5438956734752685</v>
      </c>
      <c r="G530" s="110">
        <v>2.1128205002475271E-2</v>
      </c>
      <c r="H530" s="108">
        <f t="shared" si="17"/>
        <v>1.7665931632153749E-2</v>
      </c>
      <c r="I530" s="136">
        <f t="shared" si="18"/>
        <v>1.1987336890837549E-5</v>
      </c>
      <c r="J530" s="398"/>
      <c r="K530" s="375"/>
      <c r="L530" s="409"/>
      <c r="M530" s="376"/>
      <c r="N530" s="377"/>
      <c r="O530" s="378"/>
      <c r="P530" s="409"/>
    </row>
    <row r="531" spans="2:16">
      <c r="B531" s="394" t="s">
        <v>93</v>
      </c>
      <c r="C531" s="391" t="s">
        <v>17</v>
      </c>
      <c r="D531" s="392">
        <v>3</v>
      </c>
      <c r="E531" s="401">
        <v>2015</v>
      </c>
      <c r="F531" s="113">
        <v>6.5545392321573042</v>
      </c>
      <c r="G531" s="110">
        <v>1.5887546319240217E-2</v>
      </c>
      <c r="H531" s="108">
        <f t="shared" si="17"/>
        <v>1.7671214715461427E-2</v>
      </c>
      <c r="I531" s="136">
        <f t="shared" si="18"/>
        <v>3.1814729476783461E-6</v>
      </c>
      <c r="J531" s="398"/>
      <c r="K531" s="375"/>
      <c r="L531" s="409"/>
      <c r="M531" s="376"/>
      <c r="N531" s="377"/>
      <c r="O531" s="378"/>
      <c r="P531" s="409"/>
    </row>
    <row r="532" spans="2:16">
      <c r="B532" s="394" t="s">
        <v>85</v>
      </c>
      <c r="C532" s="391" t="s">
        <v>17</v>
      </c>
      <c r="D532" s="392">
        <v>5</v>
      </c>
      <c r="E532" s="401">
        <v>2013</v>
      </c>
      <c r="F532" s="113">
        <v>6.5562003392554242</v>
      </c>
      <c r="G532" s="110">
        <v>1.9555441351861033E-2</v>
      </c>
      <c r="H532" s="108">
        <f t="shared" si="17"/>
        <v>1.7672039663458906E-2</v>
      </c>
      <c r="I532" s="136">
        <f t="shared" si="18"/>
        <v>3.547201919875982E-6</v>
      </c>
      <c r="J532" s="398"/>
      <c r="K532" s="375"/>
      <c r="L532" s="409"/>
      <c r="M532" s="376"/>
      <c r="N532" s="377"/>
      <c r="O532" s="378"/>
      <c r="P532" s="409"/>
    </row>
    <row r="533" spans="2:16">
      <c r="B533" s="394" t="s">
        <v>88</v>
      </c>
      <c r="C533" s="391" t="s">
        <v>17</v>
      </c>
      <c r="D533" s="392">
        <v>11</v>
      </c>
      <c r="E533" s="401">
        <v>2013</v>
      </c>
      <c r="F533" s="113">
        <v>6.5687559075649427</v>
      </c>
      <c r="G533" s="110">
        <v>1.8133828344071734E-2</v>
      </c>
      <c r="H533" s="108">
        <f t="shared" si="17"/>
        <v>1.7678278919220226E-2</v>
      </c>
      <c r="I533" s="136">
        <f t="shared" si="18"/>
        <v>2.0752527848253945E-7</v>
      </c>
      <c r="J533" s="398"/>
      <c r="K533" s="375"/>
      <c r="L533" s="409"/>
      <c r="M533" s="376"/>
      <c r="N533" s="377"/>
      <c r="O533" s="378"/>
      <c r="P533" s="409"/>
    </row>
    <row r="534" spans="2:16">
      <c r="B534" s="394" t="s">
        <v>86</v>
      </c>
      <c r="C534" s="391" t="s">
        <v>17</v>
      </c>
      <c r="D534" s="392">
        <v>7</v>
      </c>
      <c r="E534" s="401">
        <v>2013</v>
      </c>
      <c r="F534" s="113">
        <v>6.5745320358301331</v>
      </c>
      <c r="G534" s="110">
        <v>1.9044413722352448E-2</v>
      </c>
      <c r="H534" s="108">
        <f t="shared" si="17"/>
        <v>1.7681151560812479E-2</v>
      </c>
      <c r="I534" s="136">
        <f t="shared" si="18"/>
        <v>1.8584837210866297E-6</v>
      </c>
      <c r="J534" s="398"/>
      <c r="K534" s="375"/>
      <c r="L534" s="409"/>
      <c r="M534" s="376"/>
      <c r="N534" s="377"/>
      <c r="O534" s="378"/>
      <c r="P534" s="409"/>
    </row>
    <row r="535" spans="2:16">
      <c r="B535" s="394" t="s">
        <v>87</v>
      </c>
      <c r="C535" s="391" t="s">
        <v>17</v>
      </c>
      <c r="D535" s="392">
        <v>3</v>
      </c>
      <c r="E535" s="401">
        <v>2010</v>
      </c>
      <c r="F535" s="113">
        <v>6.5772698866172661</v>
      </c>
      <c r="G535" s="110">
        <v>2.1405779142695668E-2</v>
      </c>
      <c r="H535" s="108">
        <f t="shared" si="17"/>
        <v>1.7682513688423891E-2</v>
      </c>
      <c r="I535" s="136">
        <f t="shared" si="18"/>
        <v>1.3862705642973617E-5</v>
      </c>
      <c r="J535" s="398"/>
      <c r="K535" s="375"/>
      <c r="L535" s="409"/>
      <c r="M535" s="376"/>
      <c r="N535" s="377"/>
      <c r="O535" s="378"/>
      <c r="P535" s="409"/>
    </row>
    <row r="536" spans="2:16">
      <c r="B536" s="394" t="s">
        <v>92</v>
      </c>
      <c r="C536" s="391" t="s">
        <v>17</v>
      </c>
      <c r="D536" s="392">
        <v>10</v>
      </c>
      <c r="E536" s="401">
        <v>2014</v>
      </c>
      <c r="F536" s="113">
        <v>6.5794287847675941</v>
      </c>
      <c r="G536" s="110">
        <v>1.5957956444318192E-2</v>
      </c>
      <c r="H536" s="108">
        <f t="shared" si="17"/>
        <v>1.7683588010786126E-2</v>
      </c>
      <c r="I536" s="136">
        <f t="shared" si="18"/>
        <v>2.9778043031905737E-6</v>
      </c>
      <c r="J536" s="398"/>
      <c r="K536" s="375"/>
      <c r="L536" s="409"/>
      <c r="M536" s="376"/>
      <c r="N536" s="377"/>
      <c r="O536" s="378"/>
      <c r="P536" s="409"/>
    </row>
    <row r="537" spans="2:16">
      <c r="B537" s="394" t="s">
        <v>89</v>
      </c>
      <c r="C537" s="391" t="s">
        <v>17</v>
      </c>
      <c r="D537" s="392">
        <v>8</v>
      </c>
      <c r="E537" s="401">
        <v>2010</v>
      </c>
      <c r="F537" s="113">
        <v>6.5819177400286231</v>
      </c>
      <c r="G537" s="110">
        <v>1.7494163488416103E-2</v>
      </c>
      <c r="H537" s="108">
        <f t="shared" si="17"/>
        <v>1.7684826834918364E-2</v>
      </c>
      <c r="I537" s="136">
        <f t="shared" si="18"/>
        <v>3.6352511699441454E-8</v>
      </c>
      <c r="J537" s="398"/>
      <c r="K537" s="375"/>
      <c r="L537" s="409"/>
      <c r="M537" s="376"/>
      <c r="N537" s="377"/>
      <c r="O537" s="378"/>
      <c r="P537" s="409"/>
    </row>
    <row r="538" spans="2:16">
      <c r="B538" s="394" t="s">
        <v>82</v>
      </c>
      <c r="C538" s="391" t="s">
        <v>17</v>
      </c>
      <c r="D538" s="392">
        <v>11</v>
      </c>
      <c r="E538" s="401">
        <v>2013</v>
      </c>
      <c r="F538" s="113">
        <v>6.6016101170105284</v>
      </c>
      <c r="G538" s="110">
        <v>1.8519233914816167E-2</v>
      </c>
      <c r="H538" s="108">
        <f t="shared" si="17"/>
        <v>1.769463810553222E-2</v>
      </c>
      <c r="I538" s="136">
        <f t="shared" si="18"/>
        <v>6.7995824868864637E-7</v>
      </c>
      <c r="J538" s="398"/>
      <c r="K538" s="375"/>
      <c r="L538" s="409"/>
      <c r="M538" s="376"/>
      <c r="N538" s="377"/>
      <c r="O538" s="378"/>
      <c r="P538" s="409"/>
    </row>
    <row r="539" spans="2:16">
      <c r="B539" s="394" t="s">
        <v>83</v>
      </c>
      <c r="C539" s="391" t="s">
        <v>17</v>
      </c>
      <c r="D539" s="392">
        <v>3</v>
      </c>
      <c r="E539" s="401">
        <v>2013</v>
      </c>
      <c r="F539" s="113">
        <v>6.6326596779422884</v>
      </c>
      <c r="G539" s="110">
        <v>1.950501192065518E-2</v>
      </c>
      <c r="H539" s="108">
        <f t="shared" si="17"/>
        <v>1.7710144160747447E-2</v>
      </c>
      <c r="I539" s="136">
        <f t="shared" si="18"/>
        <v>3.221550275556202E-6</v>
      </c>
      <c r="J539" s="398"/>
      <c r="K539" s="375"/>
      <c r="L539" s="409"/>
      <c r="M539" s="376"/>
      <c r="N539" s="377"/>
      <c r="O539" s="378"/>
      <c r="P539" s="409"/>
    </row>
    <row r="540" spans="2:16">
      <c r="B540" s="394" t="s">
        <v>93</v>
      </c>
      <c r="C540" s="391" t="s">
        <v>17</v>
      </c>
      <c r="D540" s="392">
        <v>2</v>
      </c>
      <c r="E540" s="401">
        <v>2015</v>
      </c>
      <c r="F540" s="113">
        <v>6.63395655463093</v>
      </c>
      <c r="G540" s="110">
        <v>1.5886805614688009E-2</v>
      </c>
      <c r="H540" s="108">
        <f t="shared" si="17"/>
        <v>1.7710792808328088E-2</v>
      </c>
      <c r="I540" s="136">
        <f t="shared" si="18"/>
        <v>3.3269292825630105E-6</v>
      </c>
      <c r="J540" s="398"/>
      <c r="K540" s="375"/>
      <c r="L540" s="409"/>
      <c r="M540" s="376"/>
      <c r="N540" s="377"/>
      <c r="O540" s="378"/>
      <c r="P540" s="409"/>
    </row>
    <row r="541" spans="2:16">
      <c r="B541" s="394" t="s">
        <v>85</v>
      </c>
      <c r="C541" s="391" t="s">
        <v>17</v>
      </c>
      <c r="D541" s="392">
        <v>4</v>
      </c>
      <c r="E541" s="401">
        <v>2013</v>
      </c>
      <c r="F541" s="113">
        <v>6.6397204510248926</v>
      </c>
      <c r="G541" s="110">
        <v>2.1163644762220345E-2</v>
      </c>
      <c r="H541" s="108">
        <f t="shared" si="17"/>
        <v>1.7713676665275676E-2</v>
      </c>
      <c r="I541" s="136">
        <f t="shared" si="18"/>
        <v>1.1902279869936019E-5</v>
      </c>
      <c r="J541" s="398"/>
      <c r="K541" s="375"/>
      <c r="L541" s="409"/>
      <c r="M541" s="376"/>
      <c r="N541" s="377"/>
      <c r="O541" s="378"/>
      <c r="P541" s="409"/>
    </row>
    <row r="542" spans="2:16">
      <c r="B542" s="394" t="s">
        <v>87</v>
      </c>
      <c r="C542" s="391" t="s">
        <v>17</v>
      </c>
      <c r="D542" s="392">
        <v>2</v>
      </c>
      <c r="E542" s="401">
        <v>2010</v>
      </c>
      <c r="F542" s="113">
        <v>6.6447638603696104</v>
      </c>
      <c r="G542" s="110">
        <v>2.2198025182666767E-2</v>
      </c>
      <c r="H542" s="108">
        <f t="shared" si="17"/>
        <v>1.7716201358020631E-2</v>
      </c>
      <c r="I542" s="136">
        <f t="shared" si="18"/>
        <v>2.0086744795165714E-5</v>
      </c>
      <c r="J542" s="398"/>
      <c r="K542" s="375"/>
      <c r="L542" s="409"/>
      <c r="M542" s="376"/>
      <c r="N542" s="377"/>
      <c r="O542" s="378"/>
      <c r="P542" s="409"/>
    </row>
    <row r="543" spans="2:16">
      <c r="B543" s="394" t="s">
        <v>88</v>
      </c>
      <c r="C543" s="391" t="s">
        <v>17</v>
      </c>
      <c r="D543" s="392">
        <v>10</v>
      </c>
      <c r="E543" s="401">
        <v>2013</v>
      </c>
      <c r="F543" s="113">
        <v>6.6544707858876242</v>
      </c>
      <c r="G543" s="110">
        <v>1.7926539216326226E-2</v>
      </c>
      <c r="H543" s="108">
        <f t="shared" si="17"/>
        <v>1.7721064065148142E-2</v>
      </c>
      <c r="I543" s="136">
        <f t="shared" si="18"/>
        <v>4.2220037751656494E-8</v>
      </c>
      <c r="J543" s="398"/>
      <c r="K543" s="375"/>
      <c r="L543" s="409"/>
      <c r="M543" s="376"/>
      <c r="N543" s="377"/>
      <c r="O543" s="378"/>
      <c r="P543" s="409"/>
    </row>
    <row r="544" spans="2:16">
      <c r="B544" s="394" t="s">
        <v>86</v>
      </c>
      <c r="C544" s="391" t="s">
        <v>17</v>
      </c>
      <c r="D544" s="392">
        <v>6</v>
      </c>
      <c r="E544" s="401">
        <v>2013</v>
      </c>
      <c r="F544" s="113">
        <v>6.6552829712885906</v>
      </c>
      <c r="G544" s="110">
        <v>1.9016382877518858E-2</v>
      </c>
      <c r="H544" s="108">
        <f t="shared" si="17"/>
        <v>1.7721471141323046E-2</v>
      </c>
      <c r="I544" s="136">
        <f t="shared" si="18"/>
        <v>1.6767964045376521E-6</v>
      </c>
      <c r="J544" s="398"/>
      <c r="K544" s="375"/>
      <c r="L544" s="409"/>
      <c r="M544" s="376"/>
      <c r="N544" s="377"/>
      <c r="O544" s="378"/>
      <c r="P544" s="409"/>
    </row>
    <row r="545" spans="2:16">
      <c r="B545" s="394" t="s">
        <v>92</v>
      </c>
      <c r="C545" s="391" t="s">
        <v>17</v>
      </c>
      <c r="D545" s="392">
        <v>9</v>
      </c>
      <c r="E545" s="401">
        <v>2014</v>
      </c>
      <c r="F545" s="113">
        <v>6.664053263642586</v>
      </c>
      <c r="G545" s="110">
        <v>1.5833911504545453E-2</v>
      </c>
      <c r="H545" s="108">
        <f t="shared" si="17"/>
        <v>1.7725868987478549E-2</v>
      </c>
      <c r="I545" s="136">
        <f t="shared" si="18"/>
        <v>3.579503117226536E-6</v>
      </c>
      <c r="J545" s="398"/>
      <c r="K545" s="375"/>
      <c r="L545" s="409"/>
      <c r="M545" s="376"/>
      <c r="N545" s="377"/>
      <c r="O545" s="378"/>
      <c r="P545" s="409"/>
    </row>
    <row r="546" spans="2:16">
      <c r="B546" s="394" t="s">
        <v>89</v>
      </c>
      <c r="C546" s="391" t="s">
        <v>17</v>
      </c>
      <c r="D546" s="392">
        <v>7</v>
      </c>
      <c r="E546" s="401">
        <v>2010</v>
      </c>
      <c r="F546" s="113">
        <v>6.6665422189036159</v>
      </c>
      <c r="G546" s="110">
        <v>1.8923843115014015E-2</v>
      </c>
      <c r="H546" s="108">
        <f t="shared" si="17"/>
        <v>1.7727117766765041E-2</v>
      </c>
      <c r="I546" s="136">
        <f t="shared" si="18"/>
        <v>1.4321515591416281E-6</v>
      </c>
      <c r="J546" s="398"/>
      <c r="K546" s="375"/>
      <c r="L546" s="409"/>
      <c r="M546" s="376"/>
      <c r="N546" s="377"/>
      <c r="O546" s="378"/>
      <c r="P546" s="409"/>
    </row>
    <row r="547" spans="2:16">
      <c r="B547" s="394" t="s">
        <v>82</v>
      </c>
      <c r="C547" s="391" t="s">
        <v>17</v>
      </c>
      <c r="D547" s="392">
        <v>10</v>
      </c>
      <c r="E547" s="401">
        <v>2013</v>
      </c>
      <c r="F547" s="113">
        <v>6.6873249953332081</v>
      </c>
      <c r="G547" s="110">
        <v>1.7679267133040823E-2</v>
      </c>
      <c r="H547" s="108">
        <f t="shared" si="17"/>
        <v>1.7737557278441108E-2</v>
      </c>
      <c r="I547" s="136">
        <f t="shared" si="18"/>
        <v>3.3977410507863198E-9</v>
      </c>
      <c r="J547" s="398"/>
      <c r="K547" s="375"/>
      <c r="L547" s="409"/>
      <c r="M547" s="376"/>
      <c r="N547" s="377"/>
      <c r="O547" s="378"/>
      <c r="P547" s="409"/>
    </row>
    <row r="548" spans="2:16">
      <c r="B548" s="394" t="s">
        <v>83</v>
      </c>
      <c r="C548" s="391" t="s">
        <v>17</v>
      </c>
      <c r="D548" s="392">
        <v>2</v>
      </c>
      <c r="E548" s="401">
        <v>2013</v>
      </c>
      <c r="F548" s="113">
        <v>6.7061493569653079</v>
      </c>
      <c r="G548" s="110">
        <v>1.9381646152357542E-2</v>
      </c>
      <c r="H548" s="108">
        <f t="shared" si="17"/>
        <v>1.7747032184907828E-2</v>
      </c>
      <c r="I548" s="136">
        <f t="shared" si="18"/>
        <v>2.6719628225816952E-6</v>
      </c>
      <c r="J548" s="398"/>
      <c r="K548" s="375"/>
      <c r="L548" s="409"/>
      <c r="M548" s="376"/>
      <c r="N548" s="377"/>
      <c r="O548" s="378"/>
      <c r="P548" s="409"/>
    </row>
    <row r="549" spans="2:16">
      <c r="B549" s="394" t="s">
        <v>93</v>
      </c>
      <c r="C549" s="391" t="s">
        <v>17</v>
      </c>
      <c r="D549" s="392">
        <v>1</v>
      </c>
      <c r="E549" s="401">
        <v>2015</v>
      </c>
      <c r="F549" s="113">
        <v>6.7133622328694189</v>
      </c>
      <c r="G549" s="110">
        <v>1.5949635086904675E-2</v>
      </c>
      <c r="H549" s="108">
        <f t="shared" si="17"/>
        <v>1.7750667567244752E-2</v>
      </c>
      <c r="I549" s="136">
        <f t="shared" si="18"/>
        <v>3.2437179952399328E-6</v>
      </c>
      <c r="J549" s="398"/>
      <c r="K549" s="375"/>
      <c r="L549" s="409"/>
      <c r="M549" s="376"/>
      <c r="N549" s="377"/>
      <c r="O549" s="378"/>
      <c r="P549" s="409"/>
    </row>
    <row r="550" spans="2:16">
      <c r="B550" s="394" t="s">
        <v>85</v>
      </c>
      <c r="C550" s="391" t="s">
        <v>17</v>
      </c>
      <c r="D550" s="392">
        <v>3</v>
      </c>
      <c r="E550" s="401">
        <v>2013</v>
      </c>
      <c r="F550" s="113">
        <v>6.7284844554919125</v>
      </c>
      <c r="G550" s="110">
        <v>2.0272325598053885E-2</v>
      </c>
      <c r="H550" s="108">
        <f t="shared" si="17"/>
        <v>1.7758298334364504E-2</v>
      </c>
      <c r="I550" s="136">
        <f t="shared" si="18"/>
        <v>6.3203330825735182E-6</v>
      </c>
      <c r="J550" s="398"/>
      <c r="K550" s="375"/>
      <c r="L550" s="409"/>
      <c r="M550" s="376"/>
      <c r="N550" s="377"/>
      <c r="O550" s="378"/>
      <c r="P550" s="409"/>
    </row>
    <row r="551" spans="2:16">
      <c r="B551" s="394" t="s">
        <v>88</v>
      </c>
      <c r="C551" s="391" t="s">
        <v>17</v>
      </c>
      <c r="D551" s="392">
        <v>9</v>
      </c>
      <c r="E551" s="401">
        <v>2013</v>
      </c>
      <c r="F551" s="113">
        <v>6.7371989178970697</v>
      </c>
      <c r="G551" s="110">
        <v>1.846378078767635E-2</v>
      </c>
      <c r="H551" s="108">
        <f t="shared" si="17"/>
        <v>1.7762701287936639E-2</v>
      </c>
      <c r="I551" s="136">
        <f t="shared" si="18"/>
        <v>4.9151246495528437E-7</v>
      </c>
      <c r="J551" s="398"/>
      <c r="K551" s="375"/>
      <c r="L551" s="409"/>
      <c r="M551" s="376"/>
      <c r="N551" s="377"/>
      <c r="O551" s="378"/>
      <c r="P551" s="409"/>
    </row>
    <row r="552" spans="2:16">
      <c r="B552" s="394" t="s">
        <v>86</v>
      </c>
      <c r="C552" s="391" t="s">
        <v>17</v>
      </c>
      <c r="D552" s="392">
        <v>5</v>
      </c>
      <c r="E552" s="401">
        <v>2013</v>
      </c>
      <c r="F552" s="113">
        <v>6.7396363419932745</v>
      </c>
      <c r="G552" s="110">
        <v>1.9870221635227125E-2</v>
      </c>
      <c r="H552" s="108">
        <f t="shared" si="17"/>
        <v>1.776393352594105E-2</v>
      </c>
      <c r="I552" s="136">
        <f t="shared" si="18"/>
        <v>4.436449599319907E-6</v>
      </c>
      <c r="J552" s="398"/>
      <c r="K552" s="375"/>
      <c r="L552" s="409"/>
      <c r="M552" s="376"/>
      <c r="N552" s="377"/>
      <c r="O552" s="378"/>
      <c r="P552" s="409"/>
    </row>
    <row r="553" spans="2:16">
      <c r="B553" s="394" t="s">
        <v>92</v>
      </c>
      <c r="C553" s="391" t="s">
        <v>17</v>
      </c>
      <c r="D553" s="392">
        <v>8</v>
      </c>
      <c r="E553" s="401">
        <v>2014</v>
      </c>
      <c r="F553" s="113">
        <v>6.7467162087285297</v>
      </c>
      <c r="G553" s="110">
        <v>1.6460500489285754E-2</v>
      </c>
      <c r="H553" s="108">
        <f t="shared" si="17"/>
        <v>1.7767514587637333E-2</v>
      </c>
      <c r="I553" s="136">
        <f t="shared" si="18"/>
        <v>1.7082858532897912E-6</v>
      </c>
      <c r="J553" s="398"/>
      <c r="K553" s="375"/>
      <c r="L553" s="409"/>
      <c r="M553" s="376"/>
      <c r="N553" s="377"/>
      <c r="O553" s="378"/>
      <c r="P553" s="409"/>
    </row>
    <row r="554" spans="2:16">
      <c r="B554" s="394" t="s">
        <v>89</v>
      </c>
      <c r="C554" s="391" t="s">
        <v>17</v>
      </c>
      <c r="D554" s="392">
        <v>6</v>
      </c>
      <c r="E554" s="401">
        <v>2010</v>
      </c>
      <c r="F554" s="113">
        <v>6.7506689067264007</v>
      </c>
      <c r="G554" s="110">
        <v>1.8236971684807708E-2</v>
      </c>
      <c r="H554" s="108">
        <f t="shared" si="17"/>
        <v>1.7769515095219769E-2</v>
      </c>
      <c r="I554" s="136">
        <f t="shared" si="18"/>
        <v>2.1851566314918685E-7</v>
      </c>
      <c r="J554" s="398"/>
      <c r="K554" s="375"/>
      <c r="L554" s="409"/>
      <c r="M554" s="376"/>
      <c r="N554" s="377"/>
      <c r="O554" s="378"/>
      <c r="P554" s="409"/>
    </row>
    <row r="555" spans="2:16">
      <c r="B555" s="394" t="s">
        <v>82</v>
      </c>
      <c r="C555" s="391" t="s">
        <v>17</v>
      </c>
      <c r="D555" s="392">
        <v>9</v>
      </c>
      <c r="E555" s="401">
        <v>2013</v>
      </c>
      <c r="F555" s="113">
        <v>6.7700531273426554</v>
      </c>
      <c r="G555" s="110">
        <v>1.827885030983125E-2</v>
      </c>
      <c r="H555" s="108">
        <f t="shared" si="17"/>
        <v>1.7779338228332643E-2</v>
      </c>
      <c r="I555" s="136">
        <f t="shared" si="18"/>
        <v>2.4951231956307104E-7</v>
      </c>
      <c r="J555" s="398"/>
      <c r="K555" s="375"/>
      <c r="L555" s="409"/>
      <c r="M555" s="376"/>
      <c r="N555" s="377"/>
      <c r="O555" s="378"/>
      <c r="P555" s="409"/>
    </row>
    <row r="556" spans="2:16">
      <c r="B556" s="394" t="s">
        <v>83</v>
      </c>
      <c r="C556" s="391" t="s">
        <v>17</v>
      </c>
      <c r="D556" s="392">
        <v>1</v>
      </c>
      <c r="E556" s="401">
        <v>2013</v>
      </c>
      <c r="F556" s="113">
        <v>6.788140783169422</v>
      </c>
      <c r="G556" s="110">
        <v>1.7663651171162274E-2</v>
      </c>
      <c r="H556" s="108">
        <f t="shared" si="17"/>
        <v>1.7788523383916646E-2</v>
      </c>
      <c r="I556" s="136">
        <f t="shared" si="18"/>
        <v>1.5593069518172956E-8</v>
      </c>
      <c r="J556" s="398"/>
      <c r="K556" s="375"/>
      <c r="L556" s="409"/>
      <c r="M556" s="376"/>
      <c r="N556" s="377"/>
      <c r="O556" s="378"/>
      <c r="P556" s="409"/>
    </row>
    <row r="557" spans="2:16">
      <c r="B557" s="394" t="s">
        <v>85</v>
      </c>
      <c r="C557" s="391" t="s">
        <v>17</v>
      </c>
      <c r="D557" s="392">
        <v>2</v>
      </c>
      <c r="E557" s="401">
        <v>2013</v>
      </c>
      <c r="F557" s="113">
        <v>6.8019741345149329</v>
      </c>
      <c r="G557" s="110">
        <v>2.0613418621295242E-2</v>
      </c>
      <c r="H557" s="108">
        <f t="shared" si="17"/>
        <v>1.7795560783935627E-2</v>
      </c>
      <c r="I557" s="136">
        <f t="shared" si="18"/>
        <v>7.9403227915690107E-6</v>
      </c>
      <c r="J557" s="398"/>
      <c r="K557" s="375"/>
      <c r="L557" s="409"/>
      <c r="M557" s="376"/>
      <c r="N557" s="377"/>
      <c r="O557" s="378"/>
      <c r="P557" s="409"/>
    </row>
    <row r="558" spans="2:16">
      <c r="B558" s="394" t="s">
        <v>93</v>
      </c>
      <c r="C558" s="391" t="s">
        <v>17</v>
      </c>
      <c r="D558" s="392">
        <v>12</v>
      </c>
      <c r="E558" s="401">
        <v>2014</v>
      </c>
      <c r="F558" s="113">
        <v>6.8043414491053094</v>
      </c>
      <c r="G558" s="110">
        <v>1.588606020186396E-2</v>
      </c>
      <c r="H558" s="108">
        <f t="shared" si="17"/>
        <v>1.7796766210844833E-2</v>
      </c>
      <c r="I558" s="136">
        <f t="shared" si="18"/>
        <v>3.6507974527556168E-6</v>
      </c>
      <c r="J558" s="398"/>
      <c r="K558" s="375"/>
      <c r="L558" s="409"/>
      <c r="M558" s="376"/>
      <c r="N558" s="377"/>
      <c r="O558" s="378"/>
      <c r="P558" s="409"/>
    </row>
    <row r="559" spans="2:16">
      <c r="B559" s="394" t="s">
        <v>88</v>
      </c>
      <c r="C559" s="391" t="s">
        <v>17</v>
      </c>
      <c r="D559" s="392">
        <v>8</v>
      </c>
      <c r="E559" s="401">
        <v>2013</v>
      </c>
      <c r="F559" s="113">
        <v>6.8198618629830117</v>
      </c>
      <c r="G559" s="110">
        <v>1.9519190673003454E-2</v>
      </c>
      <c r="H559" s="108">
        <f t="shared" si="17"/>
        <v>1.7804677257533159E-2</v>
      </c>
      <c r="I559" s="136">
        <f t="shared" si="18"/>
        <v>2.9395562518276143E-6</v>
      </c>
      <c r="J559" s="398"/>
      <c r="K559" s="375"/>
      <c r="L559" s="409"/>
      <c r="M559" s="376"/>
      <c r="N559" s="377"/>
      <c r="O559" s="378"/>
      <c r="P559" s="409"/>
    </row>
    <row r="560" spans="2:16">
      <c r="B560" s="394" t="s">
        <v>86</v>
      </c>
      <c r="C560" s="391" t="s">
        <v>17</v>
      </c>
      <c r="D560" s="392">
        <v>4</v>
      </c>
      <c r="E560" s="401">
        <v>2013</v>
      </c>
      <c r="F560" s="113">
        <v>6.8231564537627429</v>
      </c>
      <c r="G560" s="110">
        <v>2.1625461469784845E-2</v>
      </c>
      <c r="H560" s="108">
        <f t="shared" si="17"/>
        <v>1.780635839648996E-2</v>
      </c>
      <c r="I560" s="136">
        <f t="shared" si="18"/>
        <v>1.4585548284450434E-5</v>
      </c>
      <c r="J560" s="398"/>
      <c r="K560" s="375"/>
      <c r="L560" s="409"/>
      <c r="M560" s="376"/>
      <c r="N560" s="377"/>
      <c r="O560" s="378"/>
      <c r="P560" s="409"/>
    </row>
    <row r="561" spans="2:16">
      <c r="B561" s="394" t="s">
        <v>92</v>
      </c>
      <c r="C561" s="391" t="s">
        <v>17</v>
      </c>
      <c r="D561" s="392">
        <v>7</v>
      </c>
      <c r="E561" s="401">
        <v>2014</v>
      </c>
      <c r="F561" s="113">
        <v>6.8309377138945919</v>
      </c>
      <c r="G561" s="110">
        <v>1.712354539782613E-2</v>
      </c>
      <c r="H561" s="108">
        <f t="shared" si="17"/>
        <v>1.7810331516137565E-2</v>
      </c>
      <c r="I561" s="136">
        <f t="shared" si="18"/>
        <v>4.7167517230528879E-7</v>
      </c>
      <c r="J561" s="398"/>
      <c r="K561" s="375"/>
      <c r="L561" s="409"/>
      <c r="M561" s="376"/>
      <c r="N561" s="377"/>
      <c r="O561" s="378"/>
      <c r="P561" s="409"/>
    </row>
    <row r="562" spans="2:16">
      <c r="B562" s="394" t="s">
        <v>89</v>
      </c>
      <c r="C562" s="391" t="s">
        <v>17</v>
      </c>
      <c r="D562" s="392">
        <v>5</v>
      </c>
      <c r="E562" s="401">
        <v>2010</v>
      </c>
      <c r="F562" s="113">
        <v>6.8330236954466921</v>
      </c>
      <c r="G562" s="110">
        <v>1.8116462254210073E-2</v>
      </c>
      <c r="H562" s="108">
        <f t="shared" si="17"/>
        <v>1.7811397233479069E-2</v>
      </c>
      <c r="I562" s="136">
        <f t="shared" si="18"/>
        <v>9.3064666873607851E-8</v>
      </c>
      <c r="J562" s="398"/>
      <c r="K562" s="375"/>
      <c r="L562" s="409"/>
      <c r="M562" s="376"/>
      <c r="N562" s="377"/>
      <c r="O562" s="378"/>
      <c r="P562" s="409"/>
    </row>
    <row r="563" spans="2:16">
      <c r="B563" s="394" t="s">
        <v>82</v>
      </c>
      <c r="C563" s="391" t="s">
        <v>17</v>
      </c>
      <c r="D563" s="392">
        <v>8</v>
      </c>
      <c r="E563" s="401">
        <v>2013</v>
      </c>
      <c r="F563" s="113">
        <v>6.8527160724285983</v>
      </c>
      <c r="G563" s="110">
        <v>1.9212027018575998E-2</v>
      </c>
      <c r="H563" s="108">
        <f t="shared" si="17"/>
        <v>1.7821470858852342E-2</v>
      </c>
      <c r="I563" s="136">
        <f t="shared" si="18"/>
        <v>1.9336464333454008E-6</v>
      </c>
      <c r="J563" s="398"/>
      <c r="K563" s="375"/>
      <c r="L563" s="409"/>
      <c r="M563" s="376"/>
      <c r="N563" s="377"/>
      <c r="O563" s="378"/>
      <c r="P563" s="409"/>
    </row>
    <row r="564" spans="2:16">
      <c r="B564" s="394" t="s">
        <v>83</v>
      </c>
      <c r="C564" s="391" t="s">
        <v>17</v>
      </c>
      <c r="D564" s="392">
        <v>12</v>
      </c>
      <c r="E564" s="401">
        <v>2012</v>
      </c>
      <c r="F564" s="113">
        <v>6.8767606902265932</v>
      </c>
      <c r="G564" s="110">
        <v>1.6649318886567975E-2</v>
      </c>
      <c r="H564" s="108">
        <f t="shared" si="17"/>
        <v>1.7833802900870992E-2</v>
      </c>
      <c r="I564" s="136">
        <f t="shared" si="18"/>
        <v>1.4030023801393889E-6</v>
      </c>
      <c r="J564" s="398"/>
      <c r="K564" s="375"/>
      <c r="L564" s="409"/>
      <c r="M564" s="376"/>
      <c r="N564" s="377"/>
      <c r="O564" s="378"/>
      <c r="P564" s="409"/>
    </row>
    <row r="565" spans="2:16">
      <c r="B565" s="394" t="s">
        <v>85</v>
      </c>
      <c r="C565" s="391" t="s">
        <v>17</v>
      </c>
      <c r="D565" s="392">
        <v>1</v>
      </c>
      <c r="E565" s="401">
        <v>2013</v>
      </c>
      <c r="F565" s="113">
        <v>6.8839655607190462</v>
      </c>
      <c r="G565" s="110">
        <v>2.1398502503036952E-2</v>
      </c>
      <c r="H565" s="108">
        <f t="shared" si="17"/>
        <v>1.7837505104515282E-2</v>
      </c>
      <c r="I565" s="136">
        <f t="shared" si="18"/>
        <v>1.2680702472278103E-5</v>
      </c>
      <c r="J565" s="398"/>
      <c r="K565" s="375"/>
      <c r="L565" s="409"/>
      <c r="M565" s="376"/>
      <c r="N565" s="377"/>
      <c r="O565" s="378"/>
      <c r="P565" s="409"/>
    </row>
    <row r="566" spans="2:16">
      <c r="B566" s="394" t="s">
        <v>93</v>
      </c>
      <c r="C566" s="391" t="s">
        <v>17</v>
      </c>
      <c r="D566" s="392">
        <v>11</v>
      </c>
      <c r="E566" s="401">
        <v>2014</v>
      </c>
      <c r="F566" s="113">
        <v>6.8843258042436686</v>
      </c>
      <c r="G566" s="110">
        <v>1.5520460143296444E-2</v>
      </c>
      <c r="H566" s="108">
        <f t="shared" si="17"/>
        <v>1.7837690299380825E-2</v>
      </c>
      <c r="I566" s="136">
        <f t="shared" si="18"/>
        <v>5.3695555962668472E-6</v>
      </c>
      <c r="J566" s="398"/>
      <c r="K566" s="375"/>
      <c r="L566" s="409"/>
      <c r="M566" s="376"/>
      <c r="N566" s="377"/>
      <c r="O566" s="378"/>
      <c r="P566" s="409"/>
    </row>
    <row r="567" spans="2:16">
      <c r="B567" s="394" t="s">
        <v>88</v>
      </c>
      <c r="C567" s="391" t="s">
        <v>17</v>
      </c>
      <c r="D567" s="392">
        <v>7</v>
      </c>
      <c r="E567" s="401">
        <v>2013</v>
      </c>
      <c r="F567" s="113">
        <v>6.8961898243212421</v>
      </c>
      <c r="G567" s="110">
        <v>1.9637638164511299E-2</v>
      </c>
      <c r="H567" s="108">
        <f t="shared" si="17"/>
        <v>1.7843793937787435E-2</v>
      </c>
      <c r="I567" s="136">
        <f t="shared" si="18"/>
        <v>3.2178771097505398E-6</v>
      </c>
      <c r="J567" s="398"/>
      <c r="K567" s="375"/>
      <c r="L567" s="409"/>
      <c r="M567" s="376"/>
      <c r="N567" s="377"/>
      <c r="O567" s="378"/>
      <c r="P567" s="409"/>
    </row>
    <row r="568" spans="2:16">
      <c r="B568" s="394" t="s">
        <v>86</v>
      </c>
      <c r="C568" s="391" t="s">
        <v>17</v>
      </c>
      <c r="D568" s="392">
        <v>3</v>
      </c>
      <c r="E568" s="401">
        <v>2013</v>
      </c>
      <c r="F568" s="113">
        <v>6.9119204582297629</v>
      </c>
      <c r="G568" s="110">
        <v>2.0167238987946364E-2</v>
      </c>
      <c r="H568" s="108">
        <f t="shared" si="17"/>
        <v>1.7851900525516801E-2</v>
      </c>
      <c r="I568" s="136">
        <f t="shared" si="18"/>
        <v>5.3607921956056956E-6</v>
      </c>
      <c r="J568" s="398"/>
      <c r="K568" s="375"/>
      <c r="L568" s="409"/>
      <c r="M568" s="376"/>
      <c r="N568" s="377"/>
      <c r="O568" s="378"/>
      <c r="P568" s="409"/>
    </row>
    <row r="569" spans="2:16">
      <c r="B569" s="394" t="s">
        <v>92</v>
      </c>
      <c r="C569" s="391" t="s">
        <v>17</v>
      </c>
      <c r="D569" s="392">
        <v>6</v>
      </c>
      <c r="E569" s="401">
        <v>2014</v>
      </c>
      <c r="F569" s="113">
        <v>6.9133470225872689</v>
      </c>
      <c r="G569" s="110">
        <v>1.6715084642499954E-2</v>
      </c>
      <c r="H569" s="108">
        <f t="shared" si="17"/>
        <v>1.7852636466800929E-2</v>
      </c>
      <c r="I569" s="136">
        <f t="shared" si="18"/>
        <v>1.2940241529704767E-6</v>
      </c>
      <c r="J569" s="398"/>
      <c r="K569" s="375"/>
      <c r="L569" s="409"/>
      <c r="M569" s="376"/>
      <c r="N569" s="377"/>
      <c r="O569" s="378"/>
      <c r="P569" s="409"/>
    </row>
    <row r="570" spans="2:16">
      <c r="B570" s="394" t="s">
        <v>89</v>
      </c>
      <c r="C570" s="391" t="s">
        <v>17</v>
      </c>
      <c r="D570" s="392">
        <v>4</v>
      </c>
      <c r="E570" s="401">
        <v>2010</v>
      </c>
      <c r="F570" s="113">
        <v>6.9156866405326385</v>
      </c>
      <c r="G570" s="110">
        <v>1.6994163706116512E-2</v>
      </c>
      <c r="H570" s="108">
        <f t="shared" si="17"/>
        <v>1.7853843719075092E-2</v>
      </c>
      <c r="I570" s="136">
        <f t="shared" si="18"/>
        <v>7.3904972468046465E-7</v>
      </c>
      <c r="J570" s="398"/>
      <c r="K570" s="375"/>
      <c r="L570" s="409"/>
      <c r="M570" s="376"/>
      <c r="N570" s="377"/>
      <c r="O570" s="378"/>
      <c r="P570" s="409"/>
    </row>
    <row r="571" spans="2:16">
      <c r="B571" s="394" t="s">
        <v>82</v>
      </c>
      <c r="C571" s="391" t="s">
        <v>17</v>
      </c>
      <c r="D571" s="392">
        <v>7</v>
      </c>
      <c r="E571" s="401">
        <v>2013</v>
      </c>
      <c r="F571" s="113">
        <v>6.9386661905187035</v>
      </c>
      <c r="G571" s="110">
        <v>1.9308737480310912E-2</v>
      </c>
      <c r="H571" s="108">
        <f t="shared" si="17"/>
        <v>1.7865719998420928E-2</v>
      </c>
      <c r="I571" s="136">
        <f t="shared" si="18"/>
        <v>2.0822994530401104E-6</v>
      </c>
      <c r="J571" s="398"/>
      <c r="K571" s="375"/>
      <c r="L571" s="409"/>
      <c r="M571" s="376"/>
      <c r="N571" s="377"/>
      <c r="O571" s="378"/>
      <c r="P571" s="409"/>
    </row>
    <row r="572" spans="2:16">
      <c r="B572" s="394" t="s">
        <v>83</v>
      </c>
      <c r="C572" s="391" t="s">
        <v>17</v>
      </c>
      <c r="D572" s="392">
        <v>11</v>
      </c>
      <c r="E572" s="401">
        <v>2012</v>
      </c>
      <c r="F572" s="113">
        <v>6.9567544023396186</v>
      </c>
      <c r="G572" s="110">
        <v>1.7976175811695014E-2</v>
      </c>
      <c r="H572" s="108">
        <f t="shared" si="17"/>
        <v>1.7875092525169958E-2</v>
      </c>
      <c r="I572" s="136">
        <f t="shared" si="18"/>
        <v>1.0217830814706466E-8</v>
      </c>
      <c r="J572" s="398"/>
      <c r="K572" s="375"/>
      <c r="L572" s="409"/>
      <c r="M572" s="376"/>
      <c r="N572" s="377"/>
      <c r="O572" s="378"/>
      <c r="P572" s="409"/>
    </row>
    <row r="573" spans="2:16">
      <c r="B573" s="394" t="s">
        <v>93</v>
      </c>
      <c r="C573" s="391" t="s">
        <v>17</v>
      </c>
      <c r="D573" s="392">
        <v>10</v>
      </c>
      <c r="E573" s="401">
        <v>2014</v>
      </c>
      <c r="F573" s="113">
        <v>6.9682035965403539</v>
      </c>
      <c r="G573" s="110">
        <v>1.5813362988409123E-2</v>
      </c>
      <c r="H573" s="108">
        <f t="shared" si="17"/>
        <v>1.7881036154856617E-2</v>
      </c>
      <c r="I573" s="136">
        <f t="shared" si="18"/>
        <v>4.275272323247005E-6</v>
      </c>
      <c r="J573" s="398"/>
      <c r="K573" s="375"/>
      <c r="L573" s="409"/>
      <c r="M573" s="376"/>
      <c r="N573" s="377"/>
      <c r="O573" s="378"/>
      <c r="P573" s="409"/>
    </row>
    <row r="574" spans="2:16">
      <c r="B574" s="394" t="s">
        <v>85</v>
      </c>
      <c r="C574" s="391" t="s">
        <v>17</v>
      </c>
      <c r="D574" s="392">
        <v>12</v>
      </c>
      <c r="E574" s="401">
        <v>2012</v>
      </c>
      <c r="F574" s="113">
        <v>6.9687965535290086</v>
      </c>
      <c r="G574" s="110">
        <v>1.9082543904036679E-2</v>
      </c>
      <c r="H574" s="108">
        <f t="shared" si="17"/>
        <v>1.7881344214493139E-2</v>
      </c>
      <c r="I574" s="136">
        <f t="shared" si="18"/>
        <v>1.4428806941594976E-6</v>
      </c>
      <c r="J574" s="398"/>
      <c r="K574" s="375"/>
      <c r="L574" s="409"/>
      <c r="M574" s="376"/>
      <c r="N574" s="377"/>
      <c r="O574" s="378"/>
      <c r="P574" s="409"/>
    </row>
    <row r="575" spans="2:16">
      <c r="B575" s="394" t="s">
        <v>94</v>
      </c>
      <c r="C575" s="391" t="s">
        <v>17</v>
      </c>
      <c r="D575" s="392">
        <v>3</v>
      </c>
      <c r="E575" s="401">
        <v>2016</v>
      </c>
      <c r="F575" s="113">
        <v>6.9777729745307822</v>
      </c>
      <c r="G575" s="110">
        <v>2.00906049918421E-2</v>
      </c>
      <c r="H575" s="108">
        <f t="shared" si="17"/>
        <v>1.7886010610662088E-2</v>
      </c>
      <c r="I575" s="136">
        <f t="shared" si="18"/>
        <v>4.8602363855304796E-6</v>
      </c>
      <c r="J575" s="398"/>
      <c r="K575" s="375"/>
      <c r="L575" s="409"/>
      <c r="M575" s="376"/>
      <c r="N575" s="377"/>
      <c r="O575" s="378"/>
      <c r="P575" s="409"/>
    </row>
    <row r="576" spans="2:16">
      <c r="B576" s="394" t="s">
        <v>95</v>
      </c>
      <c r="C576" s="391" t="s">
        <v>17</v>
      </c>
      <c r="D576" s="392">
        <v>3</v>
      </c>
      <c r="E576" s="401">
        <v>2016</v>
      </c>
      <c r="F576" s="113">
        <v>6.9832486761050463</v>
      </c>
      <c r="G576" s="110">
        <v>2.0394912900078929E-2</v>
      </c>
      <c r="H576" s="108">
        <f t="shared" si="17"/>
        <v>1.7888859807765608E-2</v>
      </c>
      <c r="I576" s="136">
        <f t="shared" si="18"/>
        <v>6.2803021014931601E-6</v>
      </c>
      <c r="J576" s="398"/>
      <c r="K576" s="375"/>
      <c r="L576" s="409"/>
      <c r="M576" s="376"/>
      <c r="N576" s="377"/>
      <c r="O576" s="378"/>
      <c r="P576" s="409"/>
    </row>
    <row r="577" spans="2:16">
      <c r="B577" s="394" t="s">
        <v>86</v>
      </c>
      <c r="C577" s="391" t="s">
        <v>17</v>
      </c>
      <c r="D577" s="392">
        <v>2</v>
      </c>
      <c r="E577" s="401">
        <v>2013</v>
      </c>
      <c r="F577" s="113">
        <v>6.9854101372527833</v>
      </c>
      <c r="G577" s="110">
        <v>1.9909844947622678E-2</v>
      </c>
      <c r="H577" s="108">
        <f t="shared" si="17"/>
        <v>1.7889985045747129E-2</v>
      </c>
      <c r="I577" s="136">
        <f t="shared" si="18"/>
        <v>4.0798340232047013E-6</v>
      </c>
      <c r="J577" s="398"/>
      <c r="K577" s="375"/>
      <c r="L577" s="409"/>
      <c r="M577" s="376"/>
      <c r="N577" s="377"/>
      <c r="O577" s="378"/>
      <c r="P577" s="409"/>
    </row>
    <row r="578" spans="2:16">
      <c r="B578" s="394" t="s">
        <v>96</v>
      </c>
      <c r="C578" s="391" t="s">
        <v>17</v>
      </c>
      <c r="D578" s="392">
        <v>3</v>
      </c>
      <c r="E578" s="401">
        <v>2016</v>
      </c>
      <c r="F578" s="113">
        <v>6.9899286203187643</v>
      </c>
      <c r="G578" s="110">
        <v>1.7415977385459164E-2</v>
      </c>
      <c r="H578" s="108">
        <f t="shared" si="17"/>
        <v>1.7892338347958094E-2</v>
      </c>
      <c r="I578" s="136">
        <f t="shared" si="18"/>
        <v>2.2691976659290683E-7</v>
      </c>
      <c r="J578" s="398"/>
      <c r="K578" s="375"/>
      <c r="L578" s="409"/>
      <c r="M578" s="376"/>
      <c r="N578" s="377"/>
      <c r="O578" s="378"/>
      <c r="P578" s="409"/>
    </row>
    <row r="579" spans="2:16">
      <c r="B579" s="394" t="s">
        <v>89</v>
      </c>
      <c r="C579" s="391" t="s">
        <v>17</v>
      </c>
      <c r="D579" s="392">
        <v>3</v>
      </c>
      <c r="E579" s="401">
        <v>2010</v>
      </c>
      <c r="F579" s="113">
        <v>6.9902162096871594</v>
      </c>
      <c r="G579" s="110">
        <v>1.9419693041303147E-2</v>
      </c>
      <c r="H579" s="108">
        <f t="shared" si="17"/>
        <v>1.7892488175707176E-2</v>
      </c>
      <c r="I579" s="136">
        <f t="shared" si="18"/>
        <v>2.3323547015000067E-6</v>
      </c>
      <c r="J579" s="398"/>
      <c r="K579" s="375"/>
      <c r="L579" s="409"/>
      <c r="M579" s="376"/>
      <c r="N579" s="377"/>
      <c r="O579" s="378"/>
      <c r="P579" s="409"/>
    </row>
    <row r="580" spans="2:16">
      <c r="B580" s="394" t="s">
        <v>92</v>
      </c>
      <c r="C580" s="391" t="s">
        <v>17</v>
      </c>
      <c r="D580" s="392">
        <v>5</v>
      </c>
      <c r="E580" s="401">
        <v>2014</v>
      </c>
      <c r="F580" s="113">
        <v>6.9978221641466005</v>
      </c>
      <c r="G580" s="110">
        <v>1.7173223954545448E-2</v>
      </c>
      <c r="H580" s="108">
        <f t="shared" si="17"/>
        <v>1.7896452753589892E-2</v>
      </c>
      <c r="I580" s="136">
        <f t="shared" si="18"/>
        <v>5.2305989576726956E-7</v>
      </c>
      <c r="J580" s="398"/>
      <c r="K580" s="375"/>
      <c r="L580" s="409"/>
      <c r="M580" s="376"/>
      <c r="N580" s="377"/>
      <c r="O580" s="378"/>
      <c r="P580" s="409"/>
    </row>
    <row r="581" spans="2:16">
      <c r="B581" s="394" t="s">
        <v>82</v>
      </c>
      <c r="C581" s="391" t="s">
        <v>17</v>
      </c>
      <c r="D581" s="392">
        <v>6</v>
      </c>
      <c r="E581" s="401">
        <v>2013</v>
      </c>
      <c r="F581" s="113">
        <v>7.0194171259771609</v>
      </c>
      <c r="G581" s="110">
        <v>1.9276074014560315E-2</v>
      </c>
      <c r="H581" s="108">
        <f t="shared" si="17"/>
        <v>1.7907730558062069E-2</v>
      </c>
      <c r="I581" s="136">
        <f t="shared" si="18"/>
        <v>1.8723638149415685E-6</v>
      </c>
      <c r="J581" s="398"/>
      <c r="K581" s="375"/>
      <c r="L581" s="409"/>
      <c r="M581" s="376"/>
      <c r="N581" s="377"/>
      <c r="O581" s="378"/>
      <c r="P581" s="409"/>
    </row>
    <row r="582" spans="2:16">
      <c r="B582" s="394" t="s">
        <v>94</v>
      </c>
      <c r="C582" s="391" t="s">
        <v>17</v>
      </c>
      <c r="D582" s="392">
        <v>2</v>
      </c>
      <c r="E582" s="401">
        <v>2016</v>
      </c>
      <c r="F582" s="113">
        <v>7.0519831406030491</v>
      </c>
      <c r="G582" s="110">
        <v>2.1359789913420971E-2</v>
      </c>
      <c r="H582" s="108">
        <f t="shared" si="17"/>
        <v>1.7924798880634522E-2</v>
      </c>
      <c r="I582" s="136">
        <f t="shared" si="18"/>
        <v>1.1799163395323315E-5</v>
      </c>
      <c r="J582" s="398"/>
      <c r="K582" s="375"/>
      <c r="L582" s="409"/>
      <c r="M582" s="376"/>
      <c r="N582" s="377"/>
      <c r="O582" s="378"/>
      <c r="P582" s="409"/>
    </row>
    <row r="583" spans="2:16">
      <c r="B583" s="394" t="s">
        <v>93</v>
      </c>
      <c r="C583" s="391" t="s">
        <v>17</v>
      </c>
      <c r="D583" s="392">
        <v>9</v>
      </c>
      <c r="E583" s="401">
        <v>2014</v>
      </c>
      <c r="F583" s="113">
        <v>7.052828075415345</v>
      </c>
      <c r="G583" s="110">
        <v>1.640276646532474E-2</v>
      </c>
      <c r="H583" s="108">
        <f t="shared" ref="H583:H646" si="19">(Beta1)+
(Beta2*((1-EXP(-F583/Lambda1))/(F583/Lambda1)))+
(Beta3*((((1-EXP(-F583/Lambda1))/(F583/Lambda1)))-
(EXP(-F583/Lambda1))))+
(Beta4*((((1-EXP(-F583/Lambda2))/(F583/Lambda2)))-
(EXP(-F583/Lambda2))))</f>
        <v>1.7925242710739184E-2</v>
      </c>
      <c r="I583" s="136">
        <f t="shared" si="18"/>
        <v>2.3179339178512622E-6</v>
      </c>
      <c r="J583" s="398"/>
      <c r="K583" s="375"/>
      <c r="L583" s="409"/>
      <c r="M583" s="376"/>
      <c r="N583" s="377"/>
      <c r="O583" s="378"/>
      <c r="P583" s="409"/>
    </row>
    <row r="584" spans="2:16">
      <c r="B584" s="394" t="s">
        <v>95</v>
      </c>
      <c r="C584" s="391" t="s">
        <v>17</v>
      </c>
      <c r="D584" s="392">
        <v>2</v>
      </c>
      <c r="E584" s="401">
        <v>2016</v>
      </c>
      <c r="F584" s="113">
        <v>7.0574588421773132</v>
      </c>
      <c r="G584" s="110">
        <v>2.1000995366105155E-2</v>
      </c>
      <c r="H584" s="108">
        <f t="shared" si="19"/>
        <v>1.7927676067472753E-2</v>
      </c>
      <c r="I584" s="136">
        <f t="shared" si="18"/>
        <v>9.4452915113463562E-6</v>
      </c>
      <c r="J584" s="398"/>
      <c r="K584" s="375"/>
      <c r="L584" s="409"/>
      <c r="M584" s="376"/>
      <c r="N584" s="377"/>
      <c r="O584" s="378"/>
      <c r="P584" s="409"/>
    </row>
    <row r="585" spans="2:16">
      <c r="B585" s="394" t="s">
        <v>86</v>
      </c>
      <c r="C585" s="391" t="s">
        <v>17</v>
      </c>
      <c r="D585" s="392">
        <v>1</v>
      </c>
      <c r="E585" s="401">
        <v>2013</v>
      </c>
      <c r="F585" s="113">
        <v>7.0674015634568965</v>
      </c>
      <c r="G585" s="110">
        <v>2.1432238343151892E-2</v>
      </c>
      <c r="H585" s="108">
        <f t="shared" si="19"/>
        <v>1.7932905853658726E-2</v>
      </c>
      <c r="I585" s="136">
        <f t="shared" si="18"/>
        <v>1.2245327872022435E-5</v>
      </c>
      <c r="J585" s="398"/>
      <c r="K585" s="375"/>
      <c r="L585" s="409"/>
      <c r="M585" s="376"/>
      <c r="N585" s="377"/>
      <c r="O585" s="378"/>
      <c r="P585" s="409"/>
    </row>
    <row r="586" spans="2:16">
      <c r="B586" s="394" t="s">
        <v>92</v>
      </c>
      <c r="C586" s="391" t="s">
        <v>17</v>
      </c>
      <c r="D586" s="392">
        <v>4</v>
      </c>
      <c r="E586" s="401">
        <v>2014</v>
      </c>
      <c r="F586" s="113">
        <v>7.0845491552289346</v>
      </c>
      <c r="G586" s="110">
        <v>1.6502531398684239E-2</v>
      </c>
      <c r="H586" s="108">
        <f t="shared" si="19"/>
        <v>1.794194187060022E-2</v>
      </c>
      <c r="I586" s="136">
        <f t="shared" si="18"/>
        <v>2.0719025066613858E-6</v>
      </c>
      <c r="J586" s="398"/>
      <c r="K586" s="375"/>
      <c r="L586" s="409"/>
      <c r="M586" s="376"/>
      <c r="N586" s="377"/>
      <c r="O586" s="378"/>
      <c r="P586" s="409"/>
    </row>
    <row r="587" spans="2:16">
      <c r="B587" s="394" t="s">
        <v>82</v>
      </c>
      <c r="C587" s="391" t="s">
        <v>17</v>
      </c>
      <c r="D587" s="392">
        <v>5</v>
      </c>
      <c r="E587" s="401">
        <v>2013</v>
      </c>
      <c r="F587" s="113">
        <v>7.1037704966818458</v>
      </c>
      <c r="G587" s="110">
        <v>2.0340179183167308E-2</v>
      </c>
      <c r="H587" s="108">
        <f t="shared" si="19"/>
        <v>1.7952095767221787E-2</v>
      </c>
      <c r="I587" s="136">
        <f t="shared" si="18"/>
        <v>5.7029424015140245E-6</v>
      </c>
      <c r="J587" s="398"/>
      <c r="K587" s="375"/>
      <c r="L587" s="409"/>
      <c r="M587" s="376"/>
      <c r="N587" s="377"/>
      <c r="O587" s="378"/>
      <c r="P587" s="409"/>
    </row>
    <row r="588" spans="2:16">
      <c r="B588" s="394" t="s">
        <v>94</v>
      </c>
      <c r="C588" s="391" t="s">
        <v>17</v>
      </c>
      <c r="D588" s="392">
        <v>1</v>
      </c>
      <c r="E588" s="401">
        <v>2016</v>
      </c>
      <c r="F588" s="113">
        <v>7.1328618145866614</v>
      </c>
      <c r="G588" s="110">
        <v>1.9708437119087277E-2</v>
      </c>
      <c r="H588" s="108">
        <f t="shared" si="19"/>
        <v>1.7967514703419462E-2</v>
      </c>
      <c r="I588" s="136">
        <f t="shared" si="18"/>
        <v>3.0308108573746606E-6</v>
      </c>
      <c r="J588" s="398"/>
      <c r="K588" s="375"/>
      <c r="L588" s="409"/>
      <c r="M588" s="376"/>
      <c r="N588" s="377"/>
      <c r="O588" s="378"/>
      <c r="P588" s="409"/>
    </row>
    <row r="589" spans="2:16">
      <c r="B589" s="394" t="s">
        <v>93</v>
      </c>
      <c r="C589" s="391" t="s">
        <v>17</v>
      </c>
      <c r="D589" s="392">
        <v>8</v>
      </c>
      <c r="E589" s="401">
        <v>2014</v>
      </c>
      <c r="F589" s="113">
        <v>7.135491020501286</v>
      </c>
      <c r="G589" s="110">
        <v>1.6754824828268705E-2</v>
      </c>
      <c r="H589" s="108">
        <f t="shared" si="19"/>
        <v>1.7968911292901932E-2</v>
      </c>
      <c r="I589" s="136">
        <f t="shared" si="18"/>
        <v>1.4740059436056089E-6</v>
      </c>
      <c r="J589" s="398"/>
      <c r="K589" s="375"/>
      <c r="L589" s="409"/>
      <c r="M589" s="376"/>
      <c r="N589" s="377"/>
      <c r="O589" s="378"/>
      <c r="P589" s="409"/>
    </row>
    <row r="590" spans="2:16">
      <c r="B590" s="394" t="s">
        <v>95</v>
      </c>
      <c r="C590" s="391" t="s">
        <v>17</v>
      </c>
      <c r="D590" s="392">
        <v>1</v>
      </c>
      <c r="E590" s="401">
        <v>2016</v>
      </c>
      <c r="F590" s="113">
        <v>7.1383375161609264</v>
      </c>
      <c r="G590" s="110">
        <v>1.9035303558341283E-2</v>
      </c>
      <c r="H590" s="108">
        <f t="shared" si="19"/>
        <v>1.7970423878720002E-2</v>
      </c>
      <c r="I590" s="136">
        <f t="shared" si="18"/>
        <v>1.1339687320703212E-6</v>
      </c>
      <c r="J590" s="398"/>
      <c r="K590" s="375"/>
      <c r="L590" s="409"/>
      <c r="M590" s="376"/>
      <c r="N590" s="377"/>
      <c r="O590" s="378"/>
      <c r="P590" s="409"/>
    </row>
    <row r="591" spans="2:16">
      <c r="B591" s="394" t="s">
        <v>86</v>
      </c>
      <c r="C591" s="391" t="s">
        <v>17</v>
      </c>
      <c r="D591" s="392">
        <v>12</v>
      </c>
      <c r="E591" s="401">
        <v>2012</v>
      </c>
      <c r="F591" s="113">
        <v>7.1560214705140659</v>
      </c>
      <c r="G591" s="110">
        <v>2.0629567984584363E-2</v>
      </c>
      <c r="H591" s="108">
        <f t="shared" si="19"/>
        <v>1.797983433889834E-2</v>
      </c>
      <c r="I591" s="136">
        <f t="shared" ref="I591:I654" si="20">IF(G591&gt;0,POWER(G591-H591,2),"")</f>
        <v>7.0210883930805445E-6</v>
      </c>
      <c r="J591" s="398"/>
      <c r="K591" s="375"/>
      <c r="L591" s="409"/>
      <c r="M591" s="376"/>
      <c r="N591" s="377"/>
      <c r="O591" s="378"/>
      <c r="P591" s="409"/>
    </row>
    <row r="592" spans="2:16">
      <c r="B592" s="394" t="s">
        <v>92</v>
      </c>
      <c r="C592" s="391" t="s">
        <v>17</v>
      </c>
      <c r="D592" s="392">
        <v>3</v>
      </c>
      <c r="E592" s="401">
        <v>2014</v>
      </c>
      <c r="F592" s="113">
        <v>7.1643036406896767</v>
      </c>
      <c r="G592" s="110">
        <v>1.6859235794047637E-2</v>
      </c>
      <c r="H592" s="108">
        <f t="shared" si="19"/>
        <v>1.7984249687099448E-2</v>
      </c>
      <c r="I592" s="136">
        <f t="shared" si="20"/>
        <v>1.2656562595595909E-6</v>
      </c>
      <c r="J592" s="398"/>
      <c r="K592" s="375"/>
      <c r="L592" s="409"/>
      <c r="M592" s="376"/>
      <c r="N592" s="377"/>
      <c r="O592" s="378"/>
      <c r="P592" s="409"/>
    </row>
    <row r="593" spans="2:16">
      <c r="B593" s="394" t="s">
        <v>82</v>
      </c>
      <c r="C593" s="391" t="s">
        <v>17</v>
      </c>
      <c r="D593" s="392">
        <v>4</v>
      </c>
      <c r="E593" s="401">
        <v>2013</v>
      </c>
      <c r="F593" s="113">
        <v>7.1872906084513133</v>
      </c>
      <c r="G593" s="110">
        <v>2.1503809477756351E-2</v>
      </c>
      <c r="H593" s="108">
        <f t="shared" si="19"/>
        <v>1.7996531408083317E-2</v>
      </c>
      <c r="I593" s="136">
        <f t="shared" si="20"/>
        <v>1.2300999458009402E-5</v>
      </c>
      <c r="J593" s="398"/>
      <c r="K593" s="375"/>
      <c r="L593" s="409"/>
      <c r="M593" s="376"/>
      <c r="N593" s="377"/>
      <c r="O593" s="378"/>
      <c r="P593" s="409"/>
    </row>
    <row r="594" spans="2:16">
      <c r="B594" s="394" t="s">
        <v>93</v>
      </c>
      <c r="C594" s="391" t="s">
        <v>17</v>
      </c>
      <c r="D594" s="392">
        <v>7</v>
      </c>
      <c r="E594" s="401">
        <v>2014</v>
      </c>
      <c r="F594" s="113">
        <v>7.2197125256673527</v>
      </c>
      <c r="G594" s="110">
        <v>1.7107402523673872E-2</v>
      </c>
      <c r="H594" s="108">
        <f t="shared" si="19"/>
        <v>1.8013922400968468E-2</v>
      </c>
      <c r="I594" s="136">
        <f t="shared" si="20"/>
        <v>8.2177828793020949E-7</v>
      </c>
      <c r="J594" s="398"/>
      <c r="K594" s="375"/>
      <c r="L594" s="409"/>
      <c r="M594" s="376"/>
      <c r="N594" s="377"/>
      <c r="O594" s="378"/>
      <c r="P594" s="409"/>
    </row>
    <row r="595" spans="2:16">
      <c r="B595" s="394" t="s">
        <v>94</v>
      </c>
      <c r="C595" s="391" t="s">
        <v>17</v>
      </c>
      <c r="D595" s="392">
        <v>12</v>
      </c>
      <c r="E595" s="401">
        <v>2015</v>
      </c>
      <c r="F595" s="113">
        <v>7.2224503764544847</v>
      </c>
      <c r="G595" s="110">
        <v>1.7627265623945541E-2</v>
      </c>
      <c r="H595" s="108">
        <f t="shared" si="19"/>
        <v>1.8015394666404394E-2</v>
      </c>
      <c r="I595" s="136">
        <f t="shared" si="20"/>
        <v>1.506441536000264E-7</v>
      </c>
      <c r="J595" s="398"/>
      <c r="K595" s="375"/>
      <c r="L595" s="409"/>
      <c r="M595" s="376"/>
      <c r="N595" s="377"/>
      <c r="O595" s="378"/>
      <c r="P595" s="409"/>
    </row>
    <row r="596" spans="2:16">
      <c r="B596" s="394" t="s">
        <v>95</v>
      </c>
      <c r="C596" s="391" t="s">
        <v>17</v>
      </c>
      <c r="D596" s="392">
        <v>12</v>
      </c>
      <c r="E596" s="401">
        <v>2015</v>
      </c>
      <c r="F596" s="113">
        <v>7.2279260780287462</v>
      </c>
      <c r="G596" s="110">
        <v>1.7025090040248329E-2</v>
      </c>
      <c r="H596" s="108">
        <f t="shared" si="19"/>
        <v>1.8018340934090764E-2</v>
      </c>
      <c r="I596" s="136">
        <f t="shared" si="20"/>
        <v>9.8654733811879635E-7</v>
      </c>
      <c r="J596" s="398"/>
      <c r="K596" s="375"/>
      <c r="L596" s="409"/>
      <c r="M596" s="376"/>
      <c r="N596" s="377"/>
      <c r="O596" s="378"/>
      <c r="P596" s="409"/>
    </row>
    <row r="597" spans="2:16">
      <c r="B597" s="394" t="s">
        <v>86</v>
      </c>
      <c r="C597" s="391" t="s">
        <v>17</v>
      </c>
      <c r="D597" s="392">
        <v>11</v>
      </c>
      <c r="E597" s="401">
        <v>2012</v>
      </c>
      <c r="F597" s="113">
        <v>7.2360151826270904</v>
      </c>
      <c r="G597" s="110">
        <v>2.1757212713391011E-2</v>
      </c>
      <c r="H597" s="108">
        <f t="shared" si="19"/>
        <v>1.8022697622192222E-2</v>
      </c>
      <c r="I597" s="136">
        <f t="shared" si="20"/>
        <v>1.3946602966391499E-5</v>
      </c>
      <c r="J597" s="398"/>
      <c r="K597" s="375"/>
      <c r="L597" s="409"/>
      <c r="M597" s="376"/>
      <c r="N597" s="377"/>
      <c r="O597" s="378"/>
      <c r="P597" s="409"/>
    </row>
    <row r="598" spans="2:16">
      <c r="B598" s="394" t="s">
        <v>92</v>
      </c>
      <c r="C598" s="391" t="s">
        <v>17</v>
      </c>
      <c r="D598" s="392">
        <v>2</v>
      </c>
      <c r="E598" s="401">
        <v>2014</v>
      </c>
      <c r="F598" s="113">
        <v>7.2416153319644083</v>
      </c>
      <c r="G598" s="110">
        <v>1.7694891752631704E-2</v>
      </c>
      <c r="H598" s="108">
        <f t="shared" si="19"/>
        <v>1.8025716766705994E-2</v>
      </c>
      <c r="I598" s="136">
        <f t="shared" si="20"/>
        <v>1.0944518993725431E-7</v>
      </c>
      <c r="J598" s="398"/>
      <c r="K598" s="375"/>
      <c r="L598" s="409"/>
      <c r="M598" s="376"/>
      <c r="N598" s="377"/>
      <c r="O598" s="378"/>
      <c r="P598" s="409"/>
    </row>
    <row r="599" spans="2:16">
      <c r="B599" s="394" t="s">
        <v>82</v>
      </c>
      <c r="C599" s="391" t="s">
        <v>17</v>
      </c>
      <c r="D599" s="392">
        <v>3</v>
      </c>
      <c r="E599" s="401">
        <v>2013</v>
      </c>
      <c r="F599" s="113">
        <v>7.2760546129183314</v>
      </c>
      <c r="G599" s="110">
        <v>1.982876821495598E-2</v>
      </c>
      <c r="H599" s="108">
        <f t="shared" si="19"/>
        <v>1.8044337548924209E-2</v>
      </c>
      <c r="I599" s="136">
        <f t="shared" si="20"/>
        <v>3.1841928018745916E-6</v>
      </c>
      <c r="J599" s="398"/>
      <c r="K599" s="375"/>
      <c r="L599" s="409"/>
      <c r="M599" s="376"/>
      <c r="N599" s="377"/>
      <c r="O599" s="378"/>
      <c r="P599" s="409"/>
    </row>
    <row r="600" spans="2:16">
      <c r="B600" s="394" t="s">
        <v>93</v>
      </c>
      <c r="C600" s="391" t="s">
        <v>17</v>
      </c>
      <c r="D600" s="392">
        <v>6</v>
      </c>
      <c r="E600" s="401">
        <v>2014</v>
      </c>
      <c r="F600" s="113">
        <v>7.3021218343600278</v>
      </c>
      <c r="G600" s="110">
        <v>1.6913729370724929E-2</v>
      </c>
      <c r="H600" s="108">
        <f t="shared" si="19"/>
        <v>1.8058493970353452E-2</v>
      </c>
      <c r="I600" s="136">
        <f t="shared" si="20"/>
        <v>1.3104859885626535E-6</v>
      </c>
      <c r="J600" s="398"/>
      <c r="K600" s="375"/>
      <c r="L600" s="409"/>
      <c r="M600" s="376"/>
      <c r="N600" s="377"/>
      <c r="O600" s="378"/>
      <c r="P600" s="409"/>
    </row>
    <row r="601" spans="2:16">
      <c r="B601" s="394" t="s">
        <v>94</v>
      </c>
      <c r="C601" s="391" t="s">
        <v>17</v>
      </c>
      <c r="D601" s="392">
        <v>11</v>
      </c>
      <c r="E601" s="401">
        <v>2015</v>
      </c>
      <c r="F601" s="113">
        <v>7.3039340308334157</v>
      </c>
      <c r="G601" s="110">
        <v>1.6694823432993229E-2</v>
      </c>
      <c r="H601" s="108">
        <f t="shared" si="19"/>
        <v>1.8059480139576096E-2</v>
      </c>
      <c r="I601" s="136">
        <f t="shared" si="20"/>
        <v>1.8622879268215982E-6</v>
      </c>
      <c r="J601" s="398"/>
      <c r="K601" s="375"/>
      <c r="L601" s="409"/>
      <c r="M601" s="376"/>
      <c r="N601" s="377"/>
      <c r="O601" s="378"/>
      <c r="P601" s="409"/>
    </row>
    <row r="602" spans="2:16">
      <c r="B602" s="394" t="s">
        <v>95</v>
      </c>
      <c r="C602" s="391" t="s">
        <v>17</v>
      </c>
      <c r="D602" s="392">
        <v>11</v>
      </c>
      <c r="E602" s="401">
        <v>2015</v>
      </c>
      <c r="F602" s="113">
        <v>7.3094097324076799</v>
      </c>
      <c r="G602" s="110">
        <v>1.5852798227891148E-2</v>
      </c>
      <c r="H602" s="108">
        <f t="shared" si="19"/>
        <v>1.8062461528312902E-2</v>
      </c>
      <c r="I602" s="136">
        <f t="shared" si="20"/>
        <v>4.8826119012307592E-6</v>
      </c>
      <c r="J602" s="398"/>
      <c r="K602" s="375"/>
      <c r="L602" s="409"/>
      <c r="M602" s="376"/>
      <c r="N602" s="377"/>
      <c r="O602" s="378"/>
      <c r="P602" s="409"/>
    </row>
    <row r="603" spans="2:16">
      <c r="B603" s="394" t="s">
        <v>86</v>
      </c>
      <c r="C603" s="391" t="s">
        <v>17</v>
      </c>
      <c r="D603" s="392">
        <v>10</v>
      </c>
      <c r="E603" s="401">
        <v>2012</v>
      </c>
      <c r="F603" s="113">
        <v>7.3219653007171983</v>
      </c>
      <c r="G603" s="110">
        <v>2.206894645305095E-2</v>
      </c>
      <c r="H603" s="108">
        <f t="shared" si="19"/>
        <v>1.8069306821994327E-2</v>
      </c>
      <c r="I603" s="136">
        <f t="shared" si="20"/>
        <v>1.5997117178318758E-5</v>
      </c>
      <c r="J603" s="398"/>
      <c r="K603" s="375"/>
      <c r="L603" s="409"/>
      <c r="M603" s="376"/>
      <c r="N603" s="377"/>
      <c r="O603" s="378"/>
      <c r="P603" s="409"/>
    </row>
    <row r="604" spans="2:16">
      <c r="B604" s="394" t="s">
        <v>92</v>
      </c>
      <c r="C604" s="391" t="s">
        <v>17</v>
      </c>
      <c r="D604" s="392">
        <v>1</v>
      </c>
      <c r="E604" s="401">
        <v>2014</v>
      </c>
      <c r="F604" s="113">
        <v>7.323318563348824</v>
      </c>
      <c r="G604" s="110">
        <v>1.7716085453947393E-2</v>
      </c>
      <c r="H604" s="108">
        <f t="shared" si="19"/>
        <v>1.8070045377984515E-2</v>
      </c>
      <c r="I604" s="136">
        <f t="shared" si="20"/>
        <v>1.2528762782436521E-7</v>
      </c>
      <c r="J604" s="398"/>
      <c r="K604" s="375"/>
      <c r="L604" s="409"/>
      <c r="M604" s="376"/>
      <c r="N604" s="377"/>
      <c r="O604" s="378"/>
      <c r="P604" s="409"/>
    </row>
    <row r="605" spans="2:16">
      <c r="B605" s="394" t="s">
        <v>82</v>
      </c>
      <c r="C605" s="391" t="s">
        <v>17</v>
      </c>
      <c r="D605" s="392">
        <v>2</v>
      </c>
      <c r="E605" s="401">
        <v>2013</v>
      </c>
      <c r="F605" s="113">
        <v>7.3495442919413536</v>
      </c>
      <c r="G605" s="110">
        <v>2.0106322054322893E-2</v>
      </c>
      <c r="H605" s="108">
        <f t="shared" si="19"/>
        <v>1.8084387581132087E-2</v>
      </c>
      <c r="I605" s="136">
        <f t="shared" si="20"/>
        <v>4.0882190138773799E-6</v>
      </c>
      <c r="J605" s="398"/>
      <c r="K605" s="375"/>
      <c r="L605" s="409"/>
      <c r="M605" s="376"/>
      <c r="N605" s="377"/>
      <c r="O605" s="378"/>
      <c r="P605" s="409"/>
    </row>
    <row r="606" spans="2:16">
      <c r="B606" s="394" t="s">
        <v>93</v>
      </c>
      <c r="C606" s="391" t="s">
        <v>17</v>
      </c>
      <c r="D606" s="392">
        <v>5</v>
      </c>
      <c r="E606" s="401">
        <v>2014</v>
      </c>
      <c r="F606" s="113">
        <v>7.3865969759193595</v>
      </c>
      <c r="G606" s="110">
        <v>1.7828279243977296E-2</v>
      </c>
      <c r="H606" s="108">
        <f t="shared" si="19"/>
        <v>1.8104746436001594E-2</v>
      </c>
      <c r="I606" s="136">
        <f t="shared" si="20"/>
        <v>7.6434108265800186E-8</v>
      </c>
      <c r="J606" s="398"/>
      <c r="K606" s="375"/>
      <c r="L606" s="409"/>
      <c r="M606" s="376"/>
      <c r="N606" s="377"/>
      <c r="O606" s="378"/>
      <c r="P606" s="409"/>
    </row>
    <row r="607" spans="2:16">
      <c r="B607" s="394" t="s">
        <v>94</v>
      </c>
      <c r="C607" s="391" t="s">
        <v>17</v>
      </c>
      <c r="D607" s="392">
        <v>10</v>
      </c>
      <c r="E607" s="401">
        <v>2015</v>
      </c>
      <c r="F607" s="113">
        <v>7.3878947883054673</v>
      </c>
      <c r="G607" s="110">
        <v>1.7732496078945493E-2</v>
      </c>
      <c r="H607" s="108">
        <f t="shared" si="19"/>
        <v>1.810546157496682E-2</v>
      </c>
      <c r="I607" s="136">
        <f t="shared" si="20"/>
        <v>1.3910326122243492E-7</v>
      </c>
      <c r="J607" s="398"/>
      <c r="K607" s="375"/>
      <c r="L607" s="409"/>
      <c r="M607" s="376"/>
      <c r="N607" s="377"/>
      <c r="O607" s="378"/>
      <c r="P607" s="409"/>
    </row>
    <row r="608" spans="2:16">
      <c r="B608" s="394" t="s">
        <v>95</v>
      </c>
      <c r="C608" s="391" t="s">
        <v>17</v>
      </c>
      <c r="D608" s="392">
        <v>10</v>
      </c>
      <c r="E608" s="401">
        <v>2015</v>
      </c>
      <c r="F608" s="113">
        <v>7.3933704898797279</v>
      </c>
      <c r="G608" s="110">
        <v>1.7111095277200613E-2</v>
      </c>
      <c r="H608" s="108">
        <f t="shared" si="19"/>
        <v>1.8108480408762104E-2</v>
      </c>
      <c r="I608" s="136">
        <f t="shared" si="20"/>
        <v>9.947771006599324E-7</v>
      </c>
      <c r="J608" s="398"/>
      <c r="K608" s="375"/>
      <c r="L608" s="409"/>
      <c r="M608" s="376"/>
      <c r="N608" s="377"/>
      <c r="O608" s="378"/>
      <c r="P608" s="409"/>
    </row>
    <row r="609" spans="2:16">
      <c r="B609" s="394" t="s">
        <v>86</v>
      </c>
      <c r="C609" s="391" t="s">
        <v>17</v>
      </c>
      <c r="D609" s="392">
        <v>9</v>
      </c>
      <c r="E609" s="401">
        <v>2012</v>
      </c>
      <c r="F609" s="113">
        <v>7.4045174537987677</v>
      </c>
      <c r="G609" s="110">
        <v>2.301061043696016E-2</v>
      </c>
      <c r="H609" s="108">
        <f t="shared" si="19"/>
        <v>1.8114633571062057E-2</v>
      </c>
      <c r="I609" s="136">
        <f t="shared" si="20"/>
        <v>2.3970589471409411E-5</v>
      </c>
      <c r="J609" s="398"/>
      <c r="K609" s="375"/>
      <c r="L609" s="409"/>
      <c r="M609" s="376"/>
      <c r="N609" s="377"/>
      <c r="O609" s="378"/>
      <c r="P609" s="409"/>
    </row>
    <row r="610" spans="2:16">
      <c r="B610" s="394" t="s">
        <v>92</v>
      </c>
      <c r="C610" s="391" t="s">
        <v>17</v>
      </c>
      <c r="D610" s="392">
        <v>12</v>
      </c>
      <c r="E610" s="401">
        <v>2013</v>
      </c>
      <c r="F610" s="113">
        <v>7.4140999315537304</v>
      </c>
      <c r="G610" s="110">
        <v>1.7968815892499906E-2</v>
      </c>
      <c r="H610" s="108">
        <f t="shared" si="19"/>
        <v>1.8119931389683895E-2</v>
      </c>
      <c r="I610" s="136">
        <f t="shared" si="20"/>
        <v>2.2835893489164097E-8</v>
      </c>
      <c r="J610" s="398"/>
      <c r="K610" s="375"/>
      <c r="L610" s="409"/>
      <c r="M610" s="376"/>
      <c r="N610" s="377"/>
      <c r="O610" s="378"/>
      <c r="P610" s="409"/>
    </row>
    <row r="611" spans="2:16">
      <c r="B611" s="394" t="s">
        <v>82</v>
      </c>
      <c r="C611" s="391" t="s">
        <v>17</v>
      </c>
      <c r="D611" s="392">
        <v>1</v>
      </c>
      <c r="E611" s="401">
        <v>2013</v>
      </c>
      <c r="F611" s="113">
        <v>7.431535718145466</v>
      </c>
      <c r="G611" s="110">
        <v>1.7281997054538804E-2</v>
      </c>
      <c r="H611" s="108">
        <f t="shared" si="19"/>
        <v>1.8129590701775094E-2</v>
      </c>
      <c r="I611" s="136">
        <f t="shared" si="20"/>
        <v>7.1841499083531555E-7</v>
      </c>
      <c r="J611" s="398"/>
      <c r="K611" s="375"/>
      <c r="L611" s="409"/>
      <c r="M611" s="376"/>
      <c r="N611" s="377"/>
      <c r="O611" s="378"/>
      <c r="P611" s="409"/>
    </row>
    <row r="612" spans="2:16">
      <c r="B612" s="394" t="s">
        <v>94</v>
      </c>
      <c r="C612" s="391" t="s">
        <v>17</v>
      </c>
      <c r="D612" s="392">
        <v>9</v>
      </c>
      <c r="E612" s="401">
        <v>2015</v>
      </c>
      <c r="F612" s="113">
        <v>7.4707236637421435</v>
      </c>
      <c r="G612" s="110">
        <v>1.8326918596850553E-2</v>
      </c>
      <c r="H612" s="108">
        <f t="shared" si="19"/>
        <v>1.8151393934462995E-2</v>
      </c>
      <c r="I612" s="136">
        <f t="shared" si="20"/>
        <v>3.0808907106266154E-8</v>
      </c>
      <c r="J612" s="398"/>
      <c r="K612" s="375"/>
      <c r="L612" s="409"/>
      <c r="M612" s="376"/>
      <c r="N612" s="377"/>
      <c r="O612" s="378"/>
      <c r="P612" s="409"/>
    </row>
    <row r="613" spans="2:16">
      <c r="B613" s="394" t="s">
        <v>93</v>
      </c>
      <c r="C613" s="391" t="s">
        <v>17</v>
      </c>
      <c r="D613" s="392">
        <v>4</v>
      </c>
      <c r="E613" s="401">
        <v>2014</v>
      </c>
      <c r="F613" s="113">
        <v>7.4733239670016935</v>
      </c>
      <c r="G613" s="110">
        <v>1.8225537203278255E-2</v>
      </c>
      <c r="H613" s="108">
        <f t="shared" si="19"/>
        <v>1.8152845282939586E-2</v>
      </c>
      <c r="I613" s="136">
        <f t="shared" si="20"/>
        <v>5.2841152825234851E-9</v>
      </c>
      <c r="J613" s="398"/>
      <c r="K613" s="375"/>
      <c r="L613" s="409"/>
      <c r="M613" s="376"/>
      <c r="N613" s="377"/>
      <c r="O613" s="378"/>
      <c r="P613" s="409"/>
    </row>
    <row r="614" spans="2:16">
      <c r="B614" s="394" t="s">
        <v>95</v>
      </c>
      <c r="C614" s="391" t="s">
        <v>17</v>
      </c>
      <c r="D614" s="392">
        <v>9</v>
      </c>
      <c r="E614" s="401">
        <v>2015</v>
      </c>
      <c r="F614" s="113">
        <v>7.4761993653164094</v>
      </c>
      <c r="G614" s="110">
        <v>1.7582076044337654E-2</v>
      </c>
      <c r="H614" s="108">
        <f t="shared" si="19"/>
        <v>1.8154450844747823E-2</v>
      </c>
      <c r="I614" s="136">
        <f t="shared" si="20"/>
        <v>3.2761291214458104E-7</v>
      </c>
      <c r="J614" s="398"/>
      <c r="K614" s="375"/>
      <c r="L614" s="409"/>
      <c r="M614" s="376"/>
      <c r="N614" s="377"/>
      <c r="O614" s="378"/>
      <c r="P614" s="409"/>
    </row>
    <row r="615" spans="2:16">
      <c r="B615" s="394" t="s">
        <v>86</v>
      </c>
      <c r="C615" s="391" t="s">
        <v>17</v>
      </c>
      <c r="D615" s="392">
        <v>8</v>
      </c>
      <c r="E615" s="401">
        <v>2012</v>
      </c>
      <c r="F615" s="113">
        <v>7.4870696068803388</v>
      </c>
      <c r="G615" s="110">
        <v>2.3791164240180282E-2</v>
      </c>
      <c r="H615" s="108">
        <f t="shared" si="19"/>
        <v>1.8160526928352606E-2</v>
      </c>
      <c r="I615" s="136">
        <f t="shared" si="20"/>
        <v>3.1704076537345994E-5</v>
      </c>
      <c r="J615" s="398"/>
      <c r="K615" s="375"/>
      <c r="L615" s="409"/>
      <c r="M615" s="376"/>
      <c r="N615" s="377"/>
      <c r="O615" s="378"/>
      <c r="P615" s="409"/>
    </row>
    <row r="616" spans="2:16">
      <c r="B616" s="394" t="s">
        <v>92</v>
      </c>
      <c r="C616" s="391" t="s">
        <v>17</v>
      </c>
      <c r="D616" s="392">
        <v>11</v>
      </c>
      <c r="E616" s="401">
        <v>2013</v>
      </c>
      <c r="F616" s="113">
        <v>7.4921286789869956</v>
      </c>
      <c r="G616" s="110">
        <v>1.8227805883749938E-2</v>
      </c>
      <c r="H616" s="108">
        <f t="shared" si="19"/>
        <v>1.8163358214866594E-2</v>
      </c>
      <c r="I616" s="136">
        <f t="shared" si="20"/>
        <v>4.1535020244970527E-9</v>
      </c>
      <c r="J616" s="398"/>
      <c r="K616" s="375"/>
      <c r="L616" s="409"/>
      <c r="M616" s="376"/>
      <c r="N616" s="377"/>
      <c r="O616" s="378"/>
      <c r="P616" s="409"/>
    </row>
    <row r="617" spans="2:16">
      <c r="B617" s="394" t="s">
        <v>82</v>
      </c>
      <c r="C617" s="391" t="s">
        <v>17</v>
      </c>
      <c r="D617" s="392">
        <v>12</v>
      </c>
      <c r="E617" s="401">
        <v>2012</v>
      </c>
      <c r="F617" s="113">
        <v>7.5201556252026371</v>
      </c>
      <c r="G617" s="110">
        <v>1.6293729572903398E-2</v>
      </c>
      <c r="H617" s="108">
        <f t="shared" si="19"/>
        <v>1.8179083156335454E-2</v>
      </c>
      <c r="I617" s="136">
        <f t="shared" si="20"/>
        <v>3.5545581345600927E-6</v>
      </c>
      <c r="J617" s="398"/>
      <c r="K617" s="375"/>
      <c r="L617" s="409"/>
      <c r="M617" s="376"/>
      <c r="N617" s="377"/>
      <c r="O617" s="378"/>
      <c r="P617" s="409"/>
    </row>
    <row r="618" spans="2:16">
      <c r="B618" s="394" t="s">
        <v>94</v>
      </c>
      <c r="C618" s="391" t="s">
        <v>17</v>
      </c>
      <c r="D618" s="392">
        <v>8</v>
      </c>
      <c r="E618" s="401">
        <v>2015</v>
      </c>
      <c r="F618" s="113">
        <v>7.5530784524624339</v>
      </c>
      <c r="G618" s="110">
        <v>1.8607393233469331E-2</v>
      </c>
      <c r="H618" s="108">
        <f t="shared" si="19"/>
        <v>1.8197641684981419E-2</v>
      </c>
      <c r="I618" s="136">
        <f t="shared" si="20"/>
        <v>1.6789633148824106E-7</v>
      </c>
      <c r="J618" s="398"/>
      <c r="K618" s="375"/>
      <c r="L618" s="409"/>
      <c r="M618" s="376"/>
      <c r="N618" s="377"/>
      <c r="O618" s="378"/>
      <c r="P618" s="409"/>
    </row>
    <row r="619" spans="2:16">
      <c r="B619" s="394" t="s">
        <v>93</v>
      </c>
      <c r="C619" s="391" t="s">
        <v>17</v>
      </c>
      <c r="D619" s="392">
        <v>3</v>
      </c>
      <c r="E619" s="401">
        <v>2014</v>
      </c>
      <c r="F619" s="113">
        <v>7.5530784524624339</v>
      </c>
      <c r="G619" s="110">
        <v>1.8596442164095298E-2</v>
      </c>
      <c r="H619" s="108">
        <f t="shared" si="19"/>
        <v>1.8197641684981419E-2</v>
      </c>
      <c r="I619" s="136">
        <f t="shared" si="20"/>
        <v>1.5904182214145886E-7</v>
      </c>
      <c r="J619" s="398"/>
      <c r="K619" s="375"/>
      <c r="L619" s="409"/>
      <c r="M619" s="376"/>
      <c r="N619" s="377"/>
      <c r="O619" s="378"/>
      <c r="P619" s="409"/>
    </row>
    <row r="620" spans="2:16">
      <c r="B620" s="394" t="s">
        <v>95</v>
      </c>
      <c r="C620" s="391" t="s">
        <v>17</v>
      </c>
      <c r="D620" s="392">
        <v>8</v>
      </c>
      <c r="E620" s="401">
        <v>2015</v>
      </c>
      <c r="F620" s="113">
        <v>7.5585541540367007</v>
      </c>
      <c r="G620" s="110">
        <v>1.8050042949533995E-2</v>
      </c>
      <c r="H620" s="108">
        <f t="shared" si="19"/>
        <v>1.8200737467766445E-2</v>
      </c>
      <c r="I620" s="136">
        <f t="shared" si="20"/>
        <v>2.2708837825310155E-8</v>
      </c>
      <c r="J620" s="398"/>
      <c r="K620" s="375"/>
      <c r="L620" s="409"/>
      <c r="M620" s="376"/>
      <c r="N620" s="377"/>
      <c r="O620" s="378"/>
      <c r="P620" s="409"/>
    </row>
    <row r="621" spans="2:16">
      <c r="B621" s="394" t="s">
        <v>86</v>
      </c>
      <c r="C621" s="391" t="s">
        <v>17</v>
      </c>
      <c r="D621" s="392">
        <v>7</v>
      </c>
      <c r="E621" s="401">
        <v>2012</v>
      </c>
      <c r="F621" s="113">
        <v>7.5730197249704441</v>
      </c>
      <c r="G621" s="110">
        <v>2.5872738895596631E-2</v>
      </c>
      <c r="H621" s="108">
        <f t="shared" si="19"/>
        <v>1.8208928433668843E-2</v>
      </c>
      <c r="I621" s="136">
        <f t="shared" si="20"/>
        <v>5.873399079635381E-5</v>
      </c>
      <c r="J621" s="398"/>
      <c r="K621" s="375"/>
      <c r="L621" s="409"/>
      <c r="M621" s="376"/>
      <c r="N621" s="377"/>
      <c r="O621" s="378"/>
      <c r="P621" s="409"/>
    </row>
    <row r="622" spans="2:16">
      <c r="B622" s="394" t="s">
        <v>82</v>
      </c>
      <c r="C622" s="391" t="s">
        <v>17</v>
      </c>
      <c r="D622" s="392">
        <v>11</v>
      </c>
      <c r="E622" s="401">
        <v>2012</v>
      </c>
      <c r="F622" s="113">
        <v>7.6001493373156599</v>
      </c>
      <c r="G622" s="110">
        <v>1.7564044003492311E-2</v>
      </c>
      <c r="H622" s="108">
        <f t="shared" si="19"/>
        <v>1.822433978970904E-2</v>
      </c>
      <c r="I622" s="136">
        <f t="shared" si="20"/>
        <v>4.359905252955681E-7</v>
      </c>
      <c r="J622" s="398"/>
      <c r="K622" s="375"/>
      <c r="L622" s="409"/>
      <c r="M622" s="376"/>
      <c r="N622" s="377"/>
      <c r="O622" s="378"/>
      <c r="P622" s="409"/>
    </row>
    <row r="623" spans="2:16">
      <c r="B623" s="394" t="s">
        <v>93</v>
      </c>
      <c r="C623" s="391" t="s">
        <v>17</v>
      </c>
      <c r="D623" s="392">
        <v>2</v>
      </c>
      <c r="E623" s="401">
        <v>2014</v>
      </c>
      <c r="F623" s="113">
        <v>7.6303901437371673</v>
      </c>
      <c r="G623" s="110">
        <v>1.9189062419368526E-2</v>
      </c>
      <c r="H623" s="108">
        <f t="shared" si="19"/>
        <v>1.8241595126081585E-2</v>
      </c>
      <c r="I623" s="136">
        <f t="shared" si="20"/>
        <v>8.9769427184848102E-7</v>
      </c>
      <c r="J623" s="398"/>
      <c r="K623" s="375"/>
      <c r="L623" s="409"/>
      <c r="M623" s="376"/>
      <c r="N623" s="377"/>
      <c r="O623" s="378"/>
      <c r="P623" s="409"/>
    </row>
    <row r="624" spans="2:16">
      <c r="B624" s="394" t="s">
        <v>94</v>
      </c>
      <c r="C624" s="391" t="s">
        <v>17</v>
      </c>
      <c r="D624" s="392">
        <v>7</v>
      </c>
      <c r="E624" s="401">
        <v>2015</v>
      </c>
      <c r="F624" s="113">
        <v>7.6376514001726026</v>
      </c>
      <c r="G624" s="110">
        <v>1.8712233123416164E-2</v>
      </c>
      <c r="H624" s="108">
        <f t="shared" si="19"/>
        <v>1.8245750476631555E-2</v>
      </c>
      <c r="I624" s="136">
        <f t="shared" si="20"/>
        <v>2.1760605975117449E-7</v>
      </c>
      <c r="J624" s="398"/>
      <c r="K624" s="375"/>
      <c r="L624" s="409"/>
      <c r="M624" s="376"/>
      <c r="N624" s="377"/>
      <c r="O624" s="378"/>
      <c r="P624" s="409"/>
    </row>
    <row r="625" spans="2:16">
      <c r="B625" s="394" t="s">
        <v>95</v>
      </c>
      <c r="C625" s="391" t="s">
        <v>17</v>
      </c>
      <c r="D625" s="392">
        <v>7</v>
      </c>
      <c r="E625" s="401">
        <v>2015</v>
      </c>
      <c r="F625" s="113">
        <v>7.6431271017468676</v>
      </c>
      <c r="G625" s="110">
        <v>1.8265311236049752E-2</v>
      </c>
      <c r="H625" s="108">
        <f t="shared" si="19"/>
        <v>1.8248887128066271E-2</v>
      </c>
      <c r="I625" s="136">
        <f t="shared" si="20"/>
        <v>2.6975132305303742E-10</v>
      </c>
      <c r="J625" s="398"/>
      <c r="K625" s="375"/>
      <c r="L625" s="409"/>
      <c r="M625" s="376"/>
      <c r="N625" s="377"/>
      <c r="O625" s="378"/>
      <c r="P625" s="409"/>
    </row>
    <row r="626" spans="2:16">
      <c r="B626" s="394" t="s">
        <v>86</v>
      </c>
      <c r="C626" s="391" t="s">
        <v>17</v>
      </c>
      <c r="D626" s="392">
        <v>6</v>
      </c>
      <c r="E626" s="401">
        <v>2012</v>
      </c>
      <c r="F626" s="113">
        <v>7.6556826700563834</v>
      </c>
      <c r="G626" s="110">
        <v>2.7275746606723494E-2</v>
      </c>
      <c r="H626" s="108">
        <f t="shared" si="19"/>
        <v>1.8256089458647311E-2</v>
      </c>
      <c r="I626" s="136">
        <f t="shared" si="20"/>
        <v>8.1354215068841799E-5</v>
      </c>
      <c r="J626" s="398"/>
      <c r="K626" s="375"/>
      <c r="L626" s="409"/>
      <c r="M626" s="376"/>
      <c r="N626" s="377"/>
      <c r="O626" s="378"/>
      <c r="P626" s="409"/>
    </row>
    <row r="627" spans="2:16">
      <c r="B627" s="394" t="s">
        <v>82</v>
      </c>
      <c r="C627" s="391" t="s">
        <v>17</v>
      </c>
      <c r="D627" s="392">
        <v>10</v>
      </c>
      <c r="E627" s="401">
        <v>2012</v>
      </c>
      <c r="F627" s="113">
        <v>7.6860994554057687</v>
      </c>
      <c r="G627" s="110">
        <v>1.8122055861525575E-2</v>
      </c>
      <c r="H627" s="108">
        <f t="shared" si="19"/>
        <v>1.8273596240356273E-2</v>
      </c>
      <c r="I627" s="136">
        <f t="shared" si="20"/>
        <v>2.2964486416151485E-8</v>
      </c>
      <c r="J627" s="398"/>
      <c r="K627" s="375"/>
      <c r="L627" s="409"/>
      <c r="M627" s="376"/>
      <c r="N627" s="377"/>
      <c r="O627" s="378"/>
      <c r="P627" s="409"/>
    </row>
    <row r="628" spans="2:16">
      <c r="B628" s="394" t="s">
        <v>93</v>
      </c>
      <c r="C628" s="391" t="s">
        <v>17</v>
      </c>
      <c r="D628" s="392">
        <v>1</v>
      </c>
      <c r="E628" s="401">
        <v>2014</v>
      </c>
      <c r="F628" s="113">
        <v>7.7120933751215803</v>
      </c>
      <c r="G628" s="110">
        <v>1.9176044919176703E-2</v>
      </c>
      <c r="H628" s="108">
        <f t="shared" si="19"/>
        <v>1.8288623486654568E-2</v>
      </c>
      <c r="I628" s="136">
        <f t="shared" si="20"/>
        <v>7.8751679889963912E-7</v>
      </c>
      <c r="J628" s="398"/>
      <c r="K628" s="375"/>
      <c r="L628" s="409"/>
      <c r="M628" s="376"/>
      <c r="N628" s="377"/>
      <c r="O628" s="378"/>
      <c r="P628" s="409"/>
    </row>
    <row r="629" spans="2:16">
      <c r="B629" s="394" t="s">
        <v>94</v>
      </c>
      <c r="C629" s="391" t="s">
        <v>17</v>
      </c>
      <c r="D629" s="392">
        <v>6</v>
      </c>
      <c r="E629" s="401">
        <v>2015</v>
      </c>
      <c r="F629" s="113">
        <v>7.7217822104885769</v>
      </c>
      <c r="G629" s="110">
        <v>1.7571323277619073E-2</v>
      </c>
      <c r="H629" s="108">
        <f t="shared" si="19"/>
        <v>1.8294240325844296E-2</v>
      </c>
      <c r="I629" s="136">
        <f t="shared" si="20"/>
        <v>5.2260905861466853E-7</v>
      </c>
      <c r="J629" s="398"/>
      <c r="K629" s="375"/>
      <c r="L629" s="409"/>
      <c r="M629" s="376"/>
      <c r="N629" s="377"/>
      <c r="O629" s="378"/>
      <c r="P629" s="409"/>
    </row>
    <row r="630" spans="2:16">
      <c r="B630" s="394" t="s">
        <v>95</v>
      </c>
      <c r="C630" s="391" t="s">
        <v>17</v>
      </c>
      <c r="D630" s="392">
        <v>6</v>
      </c>
      <c r="E630" s="401">
        <v>2015</v>
      </c>
      <c r="F630" s="113">
        <v>7.7272579120628411</v>
      </c>
      <c r="G630" s="110">
        <v>1.6902145411357115E-2</v>
      </c>
      <c r="H630" s="108">
        <f t="shared" si="19"/>
        <v>1.8297418488949772E-2</v>
      </c>
      <c r="I630" s="136">
        <f t="shared" si="20"/>
        <v>1.9467869610548845E-6</v>
      </c>
      <c r="J630" s="398"/>
      <c r="K630" s="375"/>
      <c r="L630" s="409"/>
      <c r="M630" s="376"/>
      <c r="N630" s="377"/>
      <c r="O630" s="378"/>
      <c r="P630" s="409"/>
    </row>
    <row r="631" spans="2:16">
      <c r="B631" s="394" t="s">
        <v>86</v>
      </c>
      <c r="C631" s="391" t="s">
        <v>17</v>
      </c>
      <c r="D631" s="392">
        <v>5</v>
      </c>
      <c r="E631" s="401">
        <v>2012</v>
      </c>
      <c r="F631" s="113">
        <v>7.7399041752224518</v>
      </c>
      <c r="G631" s="110">
        <v>2.4889289088586893E-2</v>
      </c>
      <c r="H631" s="108">
        <f t="shared" si="19"/>
        <v>1.8304768967009534E-2</v>
      </c>
      <c r="I631" s="136">
        <f t="shared" si="20"/>
        <v>4.3355905231457123E-5</v>
      </c>
      <c r="J631" s="398"/>
      <c r="K631" s="375"/>
      <c r="L631" s="409"/>
      <c r="M631" s="376"/>
      <c r="N631" s="377"/>
      <c r="O631" s="378"/>
      <c r="P631" s="409"/>
    </row>
    <row r="632" spans="2:16">
      <c r="B632" s="394" t="s">
        <v>82</v>
      </c>
      <c r="C632" s="391" t="s">
        <v>17</v>
      </c>
      <c r="D632" s="392">
        <v>9</v>
      </c>
      <c r="E632" s="401">
        <v>2012</v>
      </c>
      <c r="F632" s="113">
        <v>7.7686516084873389</v>
      </c>
      <c r="G632" s="110">
        <v>1.8125326092544154E-2</v>
      </c>
      <c r="H632" s="108">
        <f t="shared" si="19"/>
        <v>1.8321532405975505E-2</v>
      </c>
      <c r="I632" s="136">
        <f t="shared" si="20"/>
        <v>3.8496917430321616E-8</v>
      </c>
      <c r="J632" s="398"/>
      <c r="K632" s="375"/>
      <c r="L632" s="409"/>
      <c r="M632" s="376"/>
      <c r="N632" s="377"/>
      <c r="O632" s="378"/>
      <c r="P632" s="409"/>
    </row>
    <row r="633" spans="2:16">
      <c r="B633" s="394" t="s">
        <v>93</v>
      </c>
      <c r="C633" s="391" t="s">
        <v>17</v>
      </c>
      <c r="D633" s="392">
        <v>12</v>
      </c>
      <c r="E633" s="401">
        <v>2013</v>
      </c>
      <c r="F633" s="113">
        <v>7.8028747433264884</v>
      </c>
      <c r="G633" s="110">
        <v>1.8986992681432099E-2</v>
      </c>
      <c r="H633" s="108">
        <f t="shared" si="19"/>
        <v>1.8341587840768413E-2</v>
      </c>
      <c r="I633" s="136">
        <f t="shared" si="20"/>
        <v>4.1654740835211882E-7</v>
      </c>
      <c r="J633" s="398"/>
      <c r="K633" s="375"/>
      <c r="L633" s="409"/>
      <c r="M633" s="376"/>
      <c r="N633" s="377"/>
      <c r="O633" s="378"/>
      <c r="P633" s="409"/>
    </row>
    <row r="634" spans="2:16">
      <c r="B634" s="394" t="s">
        <v>94</v>
      </c>
      <c r="C634" s="391" t="s">
        <v>17</v>
      </c>
      <c r="D634" s="392">
        <v>5</v>
      </c>
      <c r="E634" s="401">
        <v>2015</v>
      </c>
      <c r="F634" s="113">
        <v>7.8062644633486507</v>
      </c>
      <c r="G634" s="110">
        <v>1.7969991628435333E-2</v>
      </c>
      <c r="H634" s="108">
        <f t="shared" si="19"/>
        <v>1.8343580164029656E-2</v>
      </c>
      <c r="I634" s="136">
        <f t="shared" si="20"/>
        <v>1.3956839392751108E-7</v>
      </c>
      <c r="J634" s="398"/>
      <c r="K634" s="375"/>
      <c r="L634" s="409"/>
      <c r="M634" s="376"/>
      <c r="N634" s="377"/>
      <c r="O634" s="378"/>
      <c r="P634" s="409"/>
    </row>
    <row r="635" spans="2:16">
      <c r="B635" s="394" t="s">
        <v>95</v>
      </c>
      <c r="C635" s="391" t="s">
        <v>17</v>
      </c>
      <c r="D635" s="392">
        <v>5</v>
      </c>
      <c r="E635" s="401">
        <v>2015</v>
      </c>
      <c r="F635" s="113">
        <v>7.8117401649229139</v>
      </c>
      <c r="G635" s="110">
        <v>1.742175137868034E-2</v>
      </c>
      <c r="H635" s="108">
        <f t="shared" si="19"/>
        <v>1.8346800777523799E-2</v>
      </c>
      <c r="I635" s="136">
        <f t="shared" si="20"/>
        <v>8.5571639030064479E-7</v>
      </c>
      <c r="J635" s="398"/>
      <c r="K635" s="375"/>
      <c r="L635" s="409"/>
      <c r="M635" s="376"/>
      <c r="N635" s="377"/>
      <c r="O635" s="378"/>
      <c r="P635" s="409"/>
    </row>
    <row r="636" spans="2:16">
      <c r="B636" s="394" t="s">
        <v>86</v>
      </c>
      <c r="C636" s="391" t="s">
        <v>17</v>
      </c>
      <c r="D636" s="392">
        <v>4</v>
      </c>
      <c r="E636" s="401">
        <v>2012</v>
      </c>
      <c r="F636" s="113">
        <v>7.8261464750171097</v>
      </c>
      <c r="G636" s="110">
        <v>2.4363213664005703E-2</v>
      </c>
      <c r="H636" s="108">
        <f t="shared" si="19"/>
        <v>1.8355287324068482E-2</v>
      </c>
      <c r="I636" s="136">
        <f t="shared" si="20"/>
        <v>3.6095178906111455E-5</v>
      </c>
      <c r="J636" s="398"/>
      <c r="K636" s="375"/>
      <c r="L636" s="409"/>
      <c r="M636" s="376"/>
      <c r="N636" s="377"/>
      <c r="O636" s="378"/>
      <c r="P636" s="409"/>
    </row>
    <row r="637" spans="2:16">
      <c r="B637" s="394" t="s">
        <v>82</v>
      </c>
      <c r="C637" s="391" t="s">
        <v>17</v>
      </c>
      <c r="D637" s="392">
        <v>8</v>
      </c>
      <c r="E637" s="401">
        <v>2012</v>
      </c>
      <c r="F637" s="113">
        <v>7.8512037615689074</v>
      </c>
      <c r="G637" s="110">
        <v>1.8456841495270649E-2</v>
      </c>
      <c r="H637" s="108">
        <f t="shared" si="19"/>
        <v>1.8370094128836376E-2</v>
      </c>
      <c r="I637" s="136">
        <f t="shared" si="20"/>
        <v>7.5251055832821059E-9</v>
      </c>
      <c r="J637" s="398"/>
      <c r="K637" s="375"/>
      <c r="L637" s="409"/>
      <c r="M637" s="376"/>
      <c r="N637" s="377"/>
      <c r="O637" s="378"/>
      <c r="P637" s="409"/>
    </row>
    <row r="638" spans="2:16">
      <c r="B638" s="394" t="s">
        <v>93</v>
      </c>
      <c r="C638" s="391" t="s">
        <v>17</v>
      </c>
      <c r="D638" s="392">
        <v>11</v>
      </c>
      <c r="E638" s="401">
        <v>2013</v>
      </c>
      <c r="F638" s="113">
        <v>7.882924285388353</v>
      </c>
      <c r="G638" s="110">
        <v>1.7028140717897967E-2</v>
      </c>
      <c r="H638" s="108">
        <f t="shared" si="19"/>
        <v>1.8388922356923597E-2</v>
      </c>
      <c r="I638" s="136">
        <f t="shared" si="20"/>
        <v>1.8517266691092785E-6</v>
      </c>
      <c r="J638" s="398"/>
      <c r="K638" s="375"/>
      <c r="L638" s="409"/>
      <c r="M638" s="376"/>
      <c r="N638" s="377"/>
      <c r="O638" s="378"/>
      <c r="P638" s="409"/>
    </row>
    <row r="639" spans="2:16">
      <c r="B639" s="394" t="s">
        <v>94</v>
      </c>
      <c r="C639" s="391" t="s">
        <v>17</v>
      </c>
      <c r="D639" s="392">
        <v>4</v>
      </c>
      <c r="E639" s="401">
        <v>2015</v>
      </c>
      <c r="F639" s="113">
        <v>7.8870276306783396</v>
      </c>
      <c r="G639" s="110">
        <v>1.93584037583459E-2</v>
      </c>
      <c r="H639" s="108">
        <f t="shared" si="19"/>
        <v>1.8391364843325687E-2</v>
      </c>
      <c r="I639" s="136">
        <f t="shared" si="20"/>
        <v>9.3516426316346944E-7</v>
      </c>
      <c r="J639" s="398"/>
      <c r="K639" s="375"/>
      <c r="L639" s="409"/>
      <c r="M639" s="376"/>
      <c r="N639" s="377"/>
      <c r="O639" s="378"/>
      <c r="P639" s="409"/>
    </row>
    <row r="640" spans="2:16">
      <c r="B640" s="394" t="s">
        <v>95</v>
      </c>
      <c r="C640" s="391" t="s">
        <v>17</v>
      </c>
      <c r="D640" s="392">
        <v>4</v>
      </c>
      <c r="E640" s="401">
        <v>2015</v>
      </c>
      <c r="F640" s="113">
        <v>7.8925033322526037</v>
      </c>
      <c r="G640" s="110">
        <v>1.8756362114902295E-2</v>
      </c>
      <c r="H640" s="108">
        <f t="shared" si="19"/>
        <v>1.8394626674941968E-2</v>
      </c>
      <c r="I640" s="136">
        <f t="shared" si="20"/>
        <v>1.3085252852329137E-7</v>
      </c>
      <c r="J640" s="398"/>
      <c r="K640" s="375"/>
      <c r="L640" s="409"/>
      <c r="M640" s="376"/>
      <c r="N640" s="377"/>
      <c r="O640" s="378"/>
      <c r="P640" s="409"/>
    </row>
    <row r="641" spans="2:16">
      <c r="B641" s="394" t="s">
        <v>86</v>
      </c>
      <c r="C641" s="391" t="s">
        <v>17</v>
      </c>
      <c r="D641" s="392">
        <v>3</v>
      </c>
      <c r="E641" s="401">
        <v>2012</v>
      </c>
      <c r="F641" s="113">
        <v>7.9067886254744586</v>
      </c>
      <c r="G641" s="110">
        <v>2.1832563623321283E-2</v>
      </c>
      <c r="H641" s="108">
        <f t="shared" si="19"/>
        <v>1.8403149569216057E-2</v>
      </c>
      <c r="I641" s="136">
        <f t="shared" si="20"/>
        <v>1.1760880754494442E-5</v>
      </c>
      <c r="J641" s="398"/>
      <c r="K641" s="375"/>
      <c r="L641" s="409"/>
      <c r="M641" s="376"/>
      <c r="N641" s="377"/>
      <c r="O641" s="378"/>
      <c r="P641" s="409"/>
    </row>
    <row r="642" spans="2:16">
      <c r="B642" s="394" t="s">
        <v>82</v>
      </c>
      <c r="C642" s="391" t="s">
        <v>17</v>
      </c>
      <c r="D642" s="392">
        <v>7</v>
      </c>
      <c r="E642" s="401">
        <v>2012</v>
      </c>
      <c r="F642" s="113">
        <v>7.9371538796590135</v>
      </c>
      <c r="G642" s="110">
        <v>1.9248850519476054E-2</v>
      </c>
      <c r="H642" s="108">
        <f t="shared" si="19"/>
        <v>1.8421329943945002E-2</v>
      </c>
      <c r="I642" s="136">
        <f t="shared" si="20"/>
        <v>6.8479030292724291E-7</v>
      </c>
      <c r="J642" s="398"/>
      <c r="K642" s="375"/>
      <c r="L642" s="409"/>
      <c r="M642" s="376"/>
      <c r="N642" s="377"/>
      <c r="O642" s="378"/>
      <c r="P642" s="409"/>
    </row>
    <row r="643" spans="2:16">
      <c r="B643" s="394" t="s">
        <v>93</v>
      </c>
      <c r="C643" s="391" t="s">
        <v>17</v>
      </c>
      <c r="D643" s="392">
        <v>10</v>
      </c>
      <c r="E643" s="401">
        <v>2013</v>
      </c>
      <c r="F643" s="113">
        <v>7.9686391637110345</v>
      </c>
      <c r="G643" s="110">
        <v>1.5906463050068223E-2</v>
      </c>
      <c r="H643" s="108">
        <f t="shared" si="19"/>
        <v>1.8440272973702061E-2</v>
      </c>
      <c r="I643" s="136">
        <f t="shared" si="20"/>
        <v>6.4201927291053135E-6</v>
      </c>
      <c r="J643" s="398"/>
      <c r="K643" s="375"/>
      <c r="L643" s="409"/>
      <c r="M643" s="376"/>
      <c r="N643" s="377"/>
      <c r="O643" s="378"/>
      <c r="P643" s="409"/>
    </row>
    <row r="644" spans="2:16">
      <c r="B644" s="394" t="s">
        <v>94</v>
      </c>
      <c r="C644" s="391" t="s">
        <v>17</v>
      </c>
      <c r="D644" s="392">
        <v>3</v>
      </c>
      <c r="E644" s="401">
        <v>2015</v>
      </c>
      <c r="F644" s="113">
        <v>7.9727459398917313</v>
      </c>
      <c r="G644" s="110">
        <v>1.9046768361785694E-2</v>
      </c>
      <c r="H644" s="108">
        <f t="shared" si="19"/>
        <v>1.8442750736621882E-2</v>
      </c>
      <c r="I644" s="136">
        <f t="shared" si="20"/>
        <v>3.6483729150853063E-7</v>
      </c>
      <c r="J644" s="398"/>
      <c r="K644" s="375"/>
      <c r="L644" s="409"/>
      <c r="M644" s="376"/>
      <c r="N644" s="377"/>
      <c r="O644" s="378"/>
      <c r="P644" s="409"/>
    </row>
    <row r="645" spans="2:16">
      <c r="B645" s="394" t="s">
        <v>95</v>
      </c>
      <c r="C645" s="391" t="s">
        <v>17</v>
      </c>
      <c r="D645" s="392">
        <v>3</v>
      </c>
      <c r="E645" s="401">
        <v>2015</v>
      </c>
      <c r="F645" s="113">
        <v>7.9782216414659937</v>
      </c>
      <c r="G645" s="110">
        <v>1.7050346341025965E-2</v>
      </c>
      <c r="H645" s="108">
        <f t="shared" si="19"/>
        <v>1.8446056914278426E-2</v>
      </c>
      <c r="I645" s="136">
        <f t="shared" si="20"/>
        <v>1.9480080042887125E-6</v>
      </c>
      <c r="J645" s="398"/>
      <c r="K645" s="375"/>
      <c r="L645" s="409"/>
      <c r="M645" s="376"/>
      <c r="N645" s="377"/>
      <c r="O645" s="378"/>
      <c r="P645" s="409"/>
    </row>
    <row r="646" spans="2:16">
      <c r="B646" s="394" t="s">
        <v>86</v>
      </c>
      <c r="C646" s="391" t="s">
        <v>17</v>
      </c>
      <c r="D646" s="392">
        <v>2</v>
      </c>
      <c r="E646" s="401">
        <v>2012</v>
      </c>
      <c r="F646" s="113">
        <v>7.9890485968514735</v>
      </c>
      <c r="G646" s="110">
        <v>2.0065988810579007E-2</v>
      </c>
      <c r="H646" s="108">
        <f t="shared" si="19"/>
        <v>1.8452602525288769E-2</v>
      </c>
      <c r="I646" s="136">
        <f t="shared" si="20"/>
        <v>2.6030153055626309E-6</v>
      </c>
      <c r="J646" s="398"/>
      <c r="K646" s="375"/>
      <c r="L646" s="409"/>
      <c r="M646" s="376"/>
      <c r="N646" s="377"/>
      <c r="O646" s="378"/>
      <c r="P646" s="409"/>
    </row>
    <row r="647" spans="2:16">
      <c r="B647" s="394" t="s">
        <v>93</v>
      </c>
      <c r="C647" s="391" t="s">
        <v>17</v>
      </c>
      <c r="D647" s="392">
        <v>9</v>
      </c>
      <c r="E647" s="401">
        <v>2013</v>
      </c>
      <c r="F647" s="113">
        <v>8.01095140314853</v>
      </c>
      <c r="G647" s="110">
        <v>1.6051145828785661E-2</v>
      </c>
      <c r="H647" s="108">
        <f t="shared" ref="H647:H710" si="21">(Beta1)+
(Beta2*((1-EXP(-F647/Lambda1))/(F647/Lambda1)))+
(Beta3*((((1-EXP(-F647/Lambda1))/(F647/Lambda1)))-
(EXP(-F647/Lambda1))))+
(Beta4*((((1-EXP(-F647/Lambda2))/(F647/Lambda2)))-
(EXP(-F647/Lambda2))))</f>
        <v>1.8465878382741711E-2</v>
      </c>
      <c r="I647" s="136">
        <f t="shared" si="20"/>
        <v>5.8309333071351104E-6</v>
      </c>
      <c r="J647" s="398"/>
      <c r="K647" s="375"/>
      <c r="L647" s="409"/>
      <c r="M647" s="376"/>
      <c r="N647" s="377"/>
      <c r="O647" s="378"/>
      <c r="P647" s="409"/>
    </row>
    <row r="648" spans="2:16">
      <c r="B648" s="394" t="s">
        <v>82</v>
      </c>
      <c r="C648" s="391" t="s">
        <v>17</v>
      </c>
      <c r="D648" s="392">
        <v>6</v>
      </c>
      <c r="E648" s="401">
        <v>2012</v>
      </c>
      <c r="F648" s="113">
        <v>8.0198168247449537</v>
      </c>
      <c r="G648" s="110">
        <v>2.0261617084791371E-2</v>
      </c>
      <c r="H648" s="108">
        <f t="shared" si="21"/>
        <v>1.8471264966564434E-2</v>
      </c>
      <c r="I648" s="136">
        <f t="shared" si="20"/>
        <v>3.2053607072396808E-6</v>
      </c>
      <c r="J648" s="398"/>
      <c r="K648" s="375"/>
      <c r="L648" s="409"/>
      <c r="M648" s="376"/>
      <c r="N648" s="377"/>
      <c r="O648" s="378"/>
      <c r="P648" s="409"/>
    </row>
    <row r="649" spans="2:16">
      <c r="B649" s="394" t="s">
        <v>94</v>
      </c>
      <c r="C649" s="391" t="s">
        <v>17</v>
      </c>
      <c r="D649" s="392">
        <v>2</v>
      </c>
      <c r="E649" s="401">
        <v>2015</v>
      </c>
      <c r="F649" s="113">
        <v>8.0521632623653581</v>
      </c>
      <c r="G649" s="110">
        <v>1.9160810852293157E-2</v>
      </c>
      <c r="H649" s="108">
        <f t="shared" si="21"/>
        <v>1.849098230862312E-2</v>
      </c>
      <c r="I649" s="136">
        <f t="shared" si="20"/>
        <v>4.4867027791512249E-7</v>
      </c>
      <c r="J649" s="398"/>
      <c r="K649" s="375"/>
      <c r="L649" s="409"/>
      <c r="M649" s="376"/>
      <c r="N649" s="377"/>
      <c r="O649" s="378"/>
      <c r="P649" s="409"/>
    </row>
    <row r="650" spans="2:16">
      <c r="B650" s="394" t="s">
        <v>95</v>
      </c>
      <c r="C650" s="391" t="s">
        <v>17</v>
      </c>
      <c r="D650" s="392">
        <v>2</v>
      </c>
      <c r="E650" s="401">
        <v>2015</v>
      </c>
      <c r="F650" s="113">
        <v>8.057638963939624</v>
      </c>
      <c r="G650" s="110">
        <v>1.6650661332244313E-2</v>
      </c>
      <c r="H650" s="108">
        <f t="shared" si="21"/>
        <v>1.8494330053065437E-2</v>
      </c>
      <c r="I650" s="136">
        <f t="shared" si="20"/>
        <v>3.3991143521342024E-6</v>
      </c>
      <c r="J650" s="398"/>
      <c r="K650" s="375"/>
      <c r="L650" s="409"/>
      <c r="M650" s="376"/>
      <c r="N650" s="377"/>
      <c r="O650" s="378"/>
      <c r="P650" s="409"/>
    </row>
    <row r="651" spans="2:16">
      <c r="B651" s="394" t="s">
        <v>86</v>
      </c>
      <c r="C651" s="391" t="s">
        <v>17</v>
      </c>
      <c r="D651" s="392">
        <v>1</v>
      </c>
      <c r="E651" s="401">
        <v>2012</v>
      </c>
      <c r="F651" s="113">
        <v>8.0694892604543522</v>
      </c>
      <c r="G651" s="110">
        <v>1.9966046833495604E-2</v>
      </c>
      <c r="H651" s="108">
        <f t="shared" si="21"/>
        <v>1.8501584976382976E-2</v>
      </c>
      <c r="I651" s="136">
        <f t="shared" si="20"/>
        <v>2.1446485309377661E-6</v>
      </c>
      <c r="J651" s="398"/>
      <c r="K651" s="375"/>
      <c r="L651" s="409"/>
      <c r="M651" s="376"/>
      <c r="N651" s="377"/>
      <c r="O651" s="378"/>
      <c r="P651" s="409"/>
    </row>
    <row r="652" spans="2:16">
      <c r="B652" s="394" t="s">
        <v>82</v>
      </c>
      <c r="C652" s="391" t="s">
        <v>17</v>
      </c>
      <c r="D652" s="392">
        <v>5</v>
      </c>
      <c r="E652" s="401">
        <v>2012</v>
      </c>
      <c r="F652" s="113">
        <v>8.1040383299110221</v>
      </c>
      <c r="G652" s="110">
        <v>1.9140434261956493E-2</v>
      </c>
      <c r="H652" s="108">
        <f t="shared" si="21"/>
        <v>1.8522813618972109E-2</v>
      </c>
      <c r="I652" s="136">
        <f t="shared" si="20"/>
        <v>3.8145525864044366E-7</v>
      </c>
      <c r="J652" s="398"/>
      <c r="K652" s="375"/>
      <c r="L652" s="409"/>
      <c r="M652" s="376"/>
      <c r="N652" s="377"/>
      <c r="O652" s="378"/>
      <c r="P652" s="409"/>
    </row>
    <row r="653" spans="2:16">
      <c r="B653" s="394" t="s">
        <v>94</v>
      </c>
      <c r="C653" s="391" t="s">
        <v>17</v>
      </c>
      <c r="D653" s="392">
        <v>1</v>
      </c>
      <c r="E653" s="401">
        <v>2015</v>
      </c>
      <c r="F653" s="113">
        <v>8.1315689406038469</v>
      </c>
      <c r="G653" s="110">
        <v>1.8743282257738036E-2</v>
      </c>
      <c r="H653" s="108">
        <f t="shared" si="21"/>
        <v>1.8539812311048218E-2</v>
      </c>
      <c r="I653" s="136">
        <f t="shared" si="20"/>
        <v>4.1400019205957407E-8</v>
      </c>
      <c r="J653" s="398"/>
      <c r="K653" s="375"/>
      <c r="L653" s="409"/>
      <c r="M653" s="376"/>
      <c r="N653" s="377"/>
      <c r="O653" s="378"/>
      <c r="P653" s="409"/>
    </row>
    <row r="654" spans="2:16">
      <c r="B654" s="394" t="s">
        <v>95</v>
      </c>
      <c r="C654" s="391" t="s">
        <v>17</v>
      </c>
      <c r="D654" s="392">
        <v>1</v>
      </c>
      <c r="E654" s="401">
        <v>2015</v>
      </c>
      <c r="F654" s="113">
        <v>8.1370446421781129</v>
      </c>
      <c r="G654" s="110">
        <v>1.6256767614087252E-2</v>
      </c>
      <c r="H654" s="108">
        <f t="shared" si="21"/>
        <v>1.8543202015484449E-2</v>
      </c>
      <c r="I654" s="136">
        <f t="shared" si="20"/>
        <v>5.2277822718925592E-6</v>
      </c>
      <c r="J654" s="398"/>
      <c r="K654" s="375"/>
      <c r="L654" s="409"/>
      <c r="M654" s="376"/>
      <c r="N654" s="377"/>
      <c r="O654" s="378"/>
      <c r="P654" s="409"/>
    </row>
    <row r="655" spans="2:16">
      <c r="B655" s="394" t="s">
        <v>86</v>
      </c>
      <c r="C655" s="391" t="s">
        <v>17</v>
      </c>
      <c r="D655" s="392">
        <v>12</v>
      </c>
      <c r="E655" s="401">
        <v>2011</v>
      </c>
      <c r="F655" s="113">
        <v>8.1587953456536617</v>
      </c>
      <c r="G655" s="110">
        <v>1.9139649428394877E-2</v>
      </c>
      <c r="H655" s="108">
        <f t="shared" si="21"/>
        <v>1.8556695395835605E-2</v>
      </c>
      <c r="I655" s="136">
        <f t="shared" ref="I655:I718" si="22">IF(G655&gt;0,POWER(G655-H655,2),"")</f>
        <v>3.3983540407711601E-7</v>
      </c>
      <c r="J655" s="398"/>
      <c r="K655" s="375"/>
      <c r="L655" s="409"/>
      <c r="M655" s="376"/>
      <c r="N655" s="377"/>
      <c r="O655" s="378"/>
      <c r="P655" s="409"/>
    </row>
    <row r="656" spans="2:16">
      <c r="B656" s="394" t="s">
        <v>82</v>
      </c>
      <c r="C656" s="391" t="s">
        <v>17</v>
      </c>
      <c r="D656" s="392">
        <v>4</v>
      </c>
      <c r="E656" s="401">
        <v>2012</v>
      </c>
      <c r="F656" s="113">
        <v>8.1902806297056809</v>
      </c>
      <c r="G656" s="110">
        <v>1.7546838645965929E-2</v>
      </c>
      <c r="H656" s="108">
        <f t="shared" si="21"/>
        <v>1.8576309219845405E-2</v>
      </c>
      <c r="I656" s="136">
        <f t="shared" si="22"/>
        <v>1.0598096624837383E-6</v>
      </c>
      <c r="J656" s="398"/>
      <c r="K656" s="375"/>
      <c r="L656" s="409"/>
      <c r="M656" s="376"/>
      <c r="N656" s="377"/>
      <c r="O656" s="378"/>
      <c r="P656" s="409"/>
    </row>
    <row r="657" spans="2:16">
      <c r="B657" s="394" t="s">
        <v>94</v>
      </c>
      <c r="C657" s="391" t="s">
        <v>17</v>
      </c>
      <c r="D657" s="392">
        <v>12</v>
      </c>
      <c r="E657" s="401">
        <v>2014</v>
      </c>
      <c r="F657" s="113">
        <v>8.2225481568397338</v>
      </c>
      <c r="G657" s="110">
        <v>1.898127295200687E-2</v>
      </c>
      <c r="H657" s="108">
        <f t="shared" si="21"/>
        <v>1.8596510571092507E-2</v>
      </c>
      <c r="I657" s="136">
        <f t="shared" si="22"/>
        <v>1.4804208976688926E-7</v>
      </c>
      <c r="J657" s="398"/>
      <c r="K657" s="375"/>
      <c r="L657" s="409"/>
      <c r="M657" s="376"/>
      <c r="N657" s="377"/>
      <c r="O657" s="378"/>
      <c r="P657" s="409"/>
    </row>
    <row r="658" spans="2:16">
      <c r="B658" s="394" t="s">
        <v>95</v>
      </c>
      <c r="C658" s="391" t="s">
        <v>17</v>
      </c>
      <c r="D658" s="392">
        <v>12</v>
      </c>
      <c r="E658" s="401">
        <v>2014</v>
      </c>
      <c r="F658" s="113">
        <v>8.2280238584140033</v>
      </c>
      <c r="G658" s="110">
        <v>1.6537699281727897E-2</v>
      </c>
      <c r="H658" s="108">
        <f t="shared" si="21"/>
        <v>1.8599948769053323E-2</v>
      </c>
      <c r="I658" s="136">
        <f t="shared" si="22"/>
        <v>4.2528729479739792E-6</v>
      </c>
      <c r="J658" s="398"/>
      <c r="K658" s="375"/>
      <c r="L658" s="409"/>
      <c r="M658" s="376"/>
      <c r="N658" s="377"/>
      <c r="O658" s="378"/>
      <c r="P658" s="409"/>
    </row>
    <row r="659" spans="2:16">
      <c r="B659" s="394" t="s">
        <v>86</v>
      </c>
      <c r="C659" s="391" t="s">
        <v>17</v>
      </c>
      <c r="D659" s="392">
        <v>11</v>
      </c>
      <c r="E659" s="401">
        <v>2011</v>
      </c>
      <c r="F659" s="113">
        <v>8.2400597349262643</v>
      </c>
      <c r="G659" s="110">
        <v>1.7173092205539718E-2</v>
      </c>
      <c r="H659" s="108">
        <f t="shared" si="21"/>
        <v>1.860751641097292E-2</v>
      </c>
      <c r="I659" s="136">
        <f t="shared" si="22"/>
        <v>2.0575728011326724E-6</v>
      </c>
      <c r="J659" s="398"/>
      <c r="K659" s="375"/>
      <c r="L659" s="409"/>
      <c r="M659" s="376"/>
      <c r="N659" s="377"/>
      <c r="O659" s="378"/>
      <c r="P659" s="409"/>
    </row>
    <row r="660" spans="2:16">
      <c r="B660" s="394" t="s">
        <v>82</v>
      </c>
      <c r="C660" s="391" t="s">
        <v>17</v>
      </c>
      <c r="D660" s="392">
        <v>3</v>
      </c>
      <c r="E660" s="401">
        <v>2012</v>
      </c>
      <c r="F660" s="113">
        <v>8.2709227801630263</v>
      </c>
      <c r="G660" s="110">
        <v>1.7743292630653107E-2</v>
      </c>
      <c r="H660" s="108">
        <f t="shared" si="21"/>
        <v>1.8626986580121192E-2</v>
      </c>
      <c r="I660" s="136">
        <f t="shared" si="22"/>
        <v>7.8091499632650302E-7</v>
      </c>
      <c r="J660" s="398"/>
      <c r="K660" s="375"/>
      <c r="L660" s="409"/>
      <c r="M660" s="376"/>
      <c r="N660" s="377"/>
      <c r="O660" s="378"/>
      <c r="P660" s="409"/>
    </row>
    <row r="661" spans="2:16">
      <c r="B661" s="394" t="s">
        <v>94</v>
      </c>
      <c r="C661" s="391" t="s">
        <v>17</v>
      </c>
      <c r="D661" s="392">
        <v>11</v>
      </c>
      <c r="E661" s="401">
        <v>2014</v>
      </c>
      <c r="F661" s="113">
        <v>8.3025325119780984</v>
      </c>
      <c r="G661" s="110">
        <v>1.8557443912821478E-2</v>
      </c>
      <c r="H661" s="108">
        <f t="shared" si="21"/>
        <v>1.8647024653411635E-2</v>
      </c>
      <c r="I661" s="136">
        <f t="shared" si="22"/>
        <v>8.0247090846810855E-9</v>
      </c>
      <c r="J661" s="398"/>
      <c r="K661" s="375"/>
      <c r="L661" s="409"/>
      <c r="M661" s="376"/>
      <c r="N661" s="377"/>
      <c r="O661" s="378"/>
      <c r="P661" s="409"/>
    </row>
    <row r="662" spans="2:16">
      <c r="B662" s="394" t="s">
        <v>95</v>
      </c>
      <c r="C662" s="391" t="s">
        <v>17</v>
      </c>
      <c r="D662" s="392">
        <v>11</v>
      </c>
      <c r="E662" s="401">
        <v>2014</v>
      </c>
      <c r="F662" s="113">
        <v>8.308008213552359</v>
      </c>
      <c r="G662" s="110">
        <v>1.6225714564117772E-2</v>
      </c>
      <c r="H662" s="108">
        <f t="shared" si="21"/>
        <v>1.865050579156468E-2</v>
      </c>
      <c r="I662" s="136">
        <f t="shared" si="22"/>
        <v>5.8796124967034804E-6</v>
      </c>
      <c r="J662" s="398"/>
      <c r="K662" s="375"/>
      <c r="L662" s="409"/>
      <c r="M662" s="376"/>
      <c r="N662" s="377"/>
      <c r="O662" s="378"/>
      <c r="P662" s="409"/>
    </row>
    <row r="663" spans="2:16">
      <c r="B663" s="394" t="s">
        <v>86</v>
      </c>
      <c r="C663" s="391" t="s">
        <v>17</v>
      </c>
      <c r="D663" s="392">
        <v>10</v>
      </c>
      <c r="E663" s="401">
        <v>2011</v>
      </c>
      <c r="F663" s="113">
        <v>8.3224145236465574</v>
      </c>
      <c r="G663" s="110">
        <v>1.6217258443357713E-2</v>
      </c>
      <c r="H663" s="108">
        <f t="shared" si="21"/>
        <v>1.8659678587871899E-2</v>
      </c>
      <c r="I663" s="136">
        <f t="shared" si="22"/>
        <v>5.9654161623286976E-6</v>
      </c>
      <c r="J663" s="398"/>
      <c r="K663" s="375"/>
      <c r="L663" s="409"/>
      <c r="M663" s="376"/>
      <c r="N663" s="377"/>
      <c r="O663" s="378"/>
      <c r="P663" s="409"/>
    </row>
    <row r="664" spans="2:16">
      <c r="B664" s="394" t="s">
        <v>82</v>
      </c>
      <c r="C664" s="391" t="s">
        <v>17</v>
      </c>
      <c r="D664" s="392">
        <v>2</v>
      </c>
      <c r="E664" s="401">
        <v>2012</v>
      </c>
      <c r="F664" s="113">
        <v>8.3531827515400412</v>
      </c>
      <c r="G664" s="110">
        <v>1.8339292199621264E-2</v>
      </c>
      <c r="H664" s="108">
        <f t="shared" si="21"/>
        <v>1.8679337793373614E-2</v>
      </c>
      <c r="I664" s="136">
        <f t="shared" si="22"/>
        <v>1.1563100583038825E-7</v>
      </c>
      <c r="J664" s="398"/>
      <c r="K664" s="375"/>
      <c r="L664" s="409"/>
      <c r="M664" s="376"/>
      <c r="N664" s="377"/>
      <c r="O664" s="378"/>
      <c r="P664" s="409"/>
    </row>
    <row r="665" spans="2:16">
      <c r="B665" s="394" t="s">
        <v>94</v>
      </c>
      <c r="C665" s="391" t="s">
        <v>17</v>
      </c>
      <c r="D665" s="392">
        <v>10</v>
      </c>
      <c r="E665" s="401">
        <v>2014</v>
      </c>
      <c r="F665" s="113">
        <v>8.3864103042747811</v>
      </c>
      <c r="G665" s="110">
        <v>1.9241936289772766E-2</v>
      </c>
      <c r="H665" s="108">
        <f t="shared" si="21"/>
        <v>1.870067323838763E-2</v>
      </c>
      <c r="I665" s="136">
        <f t="shared" si="22"/>
        <v>2.9296569079474824E-7</v>
      </c>
      <c r="J665" s="398"/>
      <c r="K665" s="375"/>
      <c r="L665" s="409"/>
      <c r="M665" s="376"/>
      <c r="N665" s="377"/>
      <c r="O665" s="378"/>
      <c r="P665" s="409"/>
    </row>
    <row r="666" spans="2:16">
      <c r="B666" s="394" t="s">
        <v>95</v>
      </c>
      <c r="C666" s="391" t="s">
        <v>17</v>
      </c>
      <c r="D666" s="392">
        <v>10</v>
      </c>
      <c r="E666" s="401">
        <v>2014</v>
      </c>
      <c r="F666" s="113">
        <v>8.3918860058490452</v>
      </c>
      <c r="G666" s="110">
        <v>1.6653613713409086E-2</v>
      </c>
      <c r="H666" s="108">
        <f t="shared" si="21"/>
        <v>1.8704199657017119E-2</v>
      </c>
      <c r="I666" s="136">
        <f t="shared" si="22"/>
        <v>4.204902712122845E-6</v>
      </c>
      <c r="J666" s="398"/>
      <c r="K666" s="375"/>
      <c r="L666" s="409"/>
      <c r="M666" s="376"/>
      <c r="N666" s="377"/>
      <c r="O666" s="378"/>
      <c r="P666" s="409"/>
    </row>
    <row r="667" spans="2:16">
      <c r="B667" s="394" t="s">
        <v>86</v>
      </c>
      <c r="C667" s="391" t="s">
        <v>17</v>
      </c>
      <c r="D667" s="392">
        <v>9</v>
      </c>
      <c r="E667" s="401">
        <v>2011</v>
      </c>
      <c r="F667" s="113">
        <v>8.4050774687325003</v>
      </c>
      <c r="G667" s="110">
        <v>1.6139823947481945E-2</v>
      </c>
      <c r="H667" s="108">
        <f t="shared" si="21"/>
        <v>1.8712707291676546E-2</v>
      </c>
      <c r="I667" s="136">
        <f t="shared" si="22"/>
        <v>6.6197287028339959E-6</v>
      </c>
      <c r="J667" s="398"/>
      <c r="K667" s="375"/>
      <c r="L667" s="409"/>
      <c r="M667" s="376"/>
      <c r="N667" s="377"/>
      <c r="O667" s="378"/>
      <c r="P667" s="409"/>
    </row>
    <row r="668" spans="2:16">
      <c r="B668" s="394" t="s">
        <v>82</v>
      </c>
      <c r="C668" s="391" t="s">
        <v>17</v>
      </c>
      <c r="D668" s="392">
        <v>1</v>
      </c>
      <c r="E668" s="401">
        <v>2012</v>
      </c>
      <c r="F668" s="113">
        <v>8.4336234151429217</v>
      </c>
      <c r="G668" s="110">
        <v>1.8473934463576213E-2</v>
      </c>
      <c r="H668" s="108">
        <f t="shared" si="21"/>
        <v>1.8731176504325368E-2</v>
      </c>
      <c r="I668" s="136">
        <f t="shared" si="22"/>
        <v>6.6173467528790089E-8</v>
      </c>
      <c r="J668" s="398"/>
      <c r="K668" s="375"/>
      <c r="L668" s="409"/>
      <c r="M668" s="376"/>
      <c r="N668" s="377"/>
      <c r="O668" s="378"/>
      <c r="P668" s="409"/>
    </row>
    <row r="669" spans="2:16">
      <c r="B669" s="394" t="s">
        <v>94</v>
      </c>
      <c r="C669" s="391" t="s">
        <v>17</v>
      </c>
      <c r="D669" s="392">
        <v>9</v>
      </c>
      <c r="E669" s="401">
        <v>2014</v>
      </c>
      <c r="F669" s="113">
        <v>8.4710347831497739</v>
      </c>
      <c r="G669" s="110">
        <v>2.0823568832142793E-2</v>
      </c>
      <c r="H669" s="108">
        <f t="shared" si="21"/>
        <v>1.8755503850987031E-2</v>
      </c>
      <c r="I669" s="136">
        <f t="shared" si="22"/>
        <v>4.2768927662827827E-6</v>
      </c>
      <c r="J669" s="398"/>
      <c r="K669" s="375"/>
      <c r="L669" s="409"/>
      <c r="M669" s="376"/>
      <c r="N669" s="377"/>
      <c r="O669" s="378"/>
      <c r="P669" s="409"/>
    </row>
    <row r="670" spans="2:16">
      <c r="B670" s="394" t="s">
        <v>95</v>
      </c>
      <c r="C670" s="391" t="s">
        <v>17</v>
      </c>
      <c r="D670" s="392">
        <v>9</v>
      </c>
      <c r="E670" s="401">
        <v>2014</v>
      </c>
      <c r="F670" s="113">
        <v>8.476510484724038</v>
      </c>
      <c r="G670" s="110">
        <v>1.8421701125876582E-2</v>
      </c>
      <c r="H670" s="108">
        <f t="shared" si="21"/>
        <v>1.8759076156989695E-2</v>
      </c>
      <c r="I670" s="136">
        <f t="shared" si="22"/>
        <v>1.1382191161857394E-7</v>
      </c>
      <c r="J670" s="398"/>
      <c r="K670" s="375"/>
      <c r="L670" s="409"/>
      <c r="M670" s="376"/>
      <c r="N670" s="377"/>
      <c r="O670" s="378"/>
      <c r="P670" s="409"/>
    </row>
    <row r="671" spans="2:16">
      <c r="B671" s="394" t="s">
        <v>86</v>
      </c>
      <c r="C671" s="391" t="s">
        <v>17</v>
      </c>
      <c r="D671" s="392">
        <v>8</v>
      </c>
      <c r="E671" s="401">
        <v>2011</v>
      </c>
      <c r="F671" s="113">
        <v>8.4910275868226055</v>
      </c>
      <c r="G671" s="110">
        <v>1.6829716242786567E-2</v>
      </c>
      <c r="H671" s="108">
        <f t="shared" si="21"/>
        <v>1.8768561405243179E-2</v>
      </c>
      <c r="I671" s="136">
        <f t="shared" si="22"/>
        <v>3.759120563981407E-6</v>
      </c>
      <c r="J671" s="398"/>
      <c r="K671" s="375"/>
      <c r="L671" s="409"/>
      <c r="M671" s="376"/>
      <c r="N671" s="377"/>
      <c r="O671" s="378"/>
      <c r="P671" s="409"/>
    </row>
    <row r="672" spans="2:16">
      <c r="B672" s="394" t="s">
        <v>82</v>
      </c>
      <c r="C672" s="391" t="s">
        <v>17</v>
      </c>
      <c r="D672" s="392">
        <v>12</v>
      </c>
      <c r="E672" s="401">
        <v>2011</v>
      </c>
      <c r="F672" s="113">
        <v>8.522929500342233</v>
      </c>
      <c r="G672" s="110">
        <v>1.6913486230186254E-2</v>
      </c>
      <c r="H672" s="108">
        <f t="shared" si="21"/>
        <v>1.8789479137869283E-2</v>
      </c>
      <c r="I672" s="136">
        <f t="shared" si="22"/>
        <v>3.5193493896770273E-6</v>
      </c>
      <c r="J672" s="398"/>
      <c r="K672" s="375"/>
      <c r="L672" s="409"/>
      <c r="M672" s="376"/>
      <c r="N672" s="377"/>
      <c r="O672" s="378"/>
      <c r="P672" s="409"/>
    </row>
    <row r="673" spans="2:16">
      <c r="B673" s="394" t="s">
        <v>94</v>
      </c>
      <c r="C673" s="391" t="s">
        <v>17</v>
      </c>
      <c r="D673" s="392">
        <v>8</v>
      </c>
      <c r="E673" s="401">
        <v>2014</v>
      </c>
      <c r="F673" s="113">
        <v>8.5536977282357185</v>
      </c>
      <c r="G673" s="110">
        <v>2.1314749946530567E-2</v>
      </c>
      <c r="H673" s="108">
        <f t="shared" si="21"/>
        <v>1.8809749339210355E-2</v>
      </c>
      <c r="I673" s="136">
        <f t="shared" si="22"/>
        <v>6.2750280426746295E-6</v>
      </c>
      <c r="J673" s="398"/>
      <c r="K673" s="375"/>
      <c r="L673" s="409"/>
      <c r="M673" s="376"/>
      <c r="N673" s="377"/>
      <c r="O673" s="378"/>
      <c r="P673" s="409"/>
    </row>
    <row r="674" spans="2:16">
      <c r="B674" s="394" t="s">
        <v>95</v>
      </c>
      <c r="C674" s="391" t="s">
        <v>17</v>
      </c>
      <c r="D674" s="392">
        <v>8</v>
      </c>
      <c r="E674" s="401">
        <v>2014</v>
      </c>
      <c r="F674" s="113">
        <v>8.5591734298099809</v>
      </c>
      <c r="G674" s="110">
        <v>1.9853836124561243E-2</v>
      </c>
      <c r="H674" s="108">
        <f t="shared" si="21"/>
        <v>1.881336661599705E-2</v>
      </c>
      <c r="I674" s="136">
        <f t="shared" si="22"/>
        <v>1.0825767982518133E-6</v>
      </c>
      <c r="J674" s="398"/>
      <c r="K674" s="375"/>
      <c r="L674" s="409"/>
      <c r="M674" s="376"/>
      <c r="N674" s="377"/>
      <c r="O674" s="378"/>
      <c r="P674" s="409"/>
    </row>
    <row r="675" spans="2:16">
      <c r="B675" s="394" t="s">
        <v>86</v>
      </c>
      <c r="C675" s="391" t="s">
        <v>17</v>
      </c>
      <c r="D675" s="392">
        <v>7</v>
      </c>
      <c r="E675" s="401">
        <v>2011</v>
      </c>
      <c r="F675" s="113">
        <v>8.5756005345327733</v>
      </c>
      <c r="G675" s="110">
        <v>1.4903992441950738E-2</v>
      </c>
      <c r="H675" s="108">
        <f t="shared" si="21"/>
        <v>1.8824236345312127E-2</v>
      </c>
      <c r="I675" s="136">
        <f t="shared" si="22"/>
        <v>1.5368312261842142E-5</v>
      </c>
      <c r="J675" s="398"/>
      <c r="K675" s="375"/>
      <c r="L675" s="409"/>
      <c r="M675" s="376"/>
      <c r="N675" s="377"/>
      <c r="O675" s="378"/>
      <c r="P675" s="409"/>
    </row>
    <row r="676" spans="2:16">
      <c r="B676" s="394" t="s">
        <v>82</v>
      </c>
      <c r="C676" s="391" t="s">
        <v>17</v>
      </c>
      <c r="D676" s="392">
        <v>11</v>
      </c>
      <c r="E676" s="401">
        <v>2011</v>
      </c>
      <c r="F676" s="113">
        <v>8.6041938896148338</v>
      </c>
      <c r="G676" s="110">
        <v>1.6551676672948171E-2</v>
      </c>
      <c r="H676" s="108">
        <f t="shared" si="21"/>
        <v>1.8843220483079112E-2</v>
      </c>
      <c r="I676" s="136">
        <f t="shared" si="22"/>
        <v>5.2511730337494324E-6</v>
      </c>
      <c r="J676" s="398"/>
      <c r="K676" s="375"/>
      <c r="L676" s="409"/>
      <c r="M676" s="376"/>
      <c r="N676" s="377"/>
      <c r="O676" s="378"/>
      <c r="P676" s="409"/>
    </row>
    <row r="677" spans="2:16">
      <c r="B677" s="394" t="s">
        <v>94</v>
      </c>
      <c r="C677" s="391" t="s">
        <v>17</v>
      </c>
      <c r="D677" s="392">
        <v>7</v>
      </c>
      <c r="E677" s="401">
        <v>2014</v>
      </c>
      <c r="F677" s="113">
        <v>8.637919233401778</v>
      </c>
      <c r="G677" s="110">
        <v>2.1459300047173939E-2</v>
      </c>
      <c r="H677" s="108">
        <f t="shared" si="21"/>
        <v>1.8865716581975566E-2</v>
      </c>
      <c r="I677" s="136">
        <f t="shared" si="22"/>
        <v>6.7266751909503992E-6</v>
      </c>
      <c r="J677" s="398"/>
      <c r="K677" s="375"/>
      <c r="L677" s="409"/>
      <c r="M677" s="376"/>
      <c r="N677" s="377"/>
      <c r="O677" s="378"/>
      <c r="P677" s="409"/>
    </row>
    <row r="678" spans="2:16">
      <c r="B678" s="394" t="s">
        <v>95</v>
      </c>
      <c r="C678" s="391" t="s">
        <v>17</v>
      </c>
      <c r="D678" s="392">
        <v>7</v>
      </c>
      <c r="E678" s="401">
        <v>2014</v>
      </c>
      <c r="F678" s="113">
        <v>8.6433949349760457</v>
      </c>
      <c r="G678" s="110">
        <v>2.1215802387587013E-2</v>
      </c>
      <c r="H678" s="108">
        <f t="shared" si="21"/>
        <v>1.8869379777750599E-2</v>
      </c>
      <c r="I678" s="136">
        <f t="shared" si="22"/>
        <v>5.5056990639515324E-6</v>
      </c>
      <c r="J678" s="398"/>
      <c r="K678" s="375"/>
      <c r="L678" s="409"/>
      <c r="M678" s="376"/>
      <c r="N678" s="377"/>
      <c r="O678" s="378"/>
      <c r="P678" s="409"/>
    </row>
    <row r="679" spans="2:16">
      <c r="B679" s="394" t="s">
        <v>86</v>
      </c>
      <c r="C679" s="391" t="s">
        <v>17</v>
      </c>
      <c r="D679" s="392">
        <v>6</v>
      </c>
      <c r="E679" s="401">
        <v>2011</v>
      </c>
      <c r="F679" s="113">
        <v>8.6579553232530664</v>
      </c>
      <c r="G679" s="110">
        <v>1.6065351678654489E-2</v>
      </c>
      <c r="H679" s="108">
        <f t="shared" si="21"/>
        <v>1.8879135084659007E-2</v>
      </c>
      <c r="I679" s="136">
        <f t="shared" si="22"/>
        <v>7.9173770559063889E-6</v>
      </c>
      <c r="J679" s="398"/>
      <c r="K679" s="375"/>
      <c r="L679" s="409"/>
      <c r="M679" s="376"/>
      <c r="N679" s="377"/>
      <c r="O679" s="378"/>
      <c r="P679" s="409"/>
    </row>
    <row r="680" spans="2:16">
      <c r="B680" s="394" t="s">
        <v>82</v>
      </c>
      <c r="C680" s="391" t="s">
        <v>17</v>
      </c>
      <c r="D680" s="392">
        <v>10</v>
      </c>
      <c r="E680" s="401">
        <v>2011</v>
      </c>
      <c r="F680" s="113">
        <v>8.6865486783351251</v>
      </c>
      <c r="G680" s="110">
        <v>1.5739731204668761E-2</v>
      </c>
      <c r="H680" s="108">
        <f t="shared" si="21"/>
        <v>1.8898353826970693E-2</v>
      </c>
      <c r="I680" s="136">
        <f t="shared" si="22"/>
        <v>9.9768968701175343E-6</v>
      </c>
      <c r="J680" s="398"/>
      <c r="K680" s="375"/>
      <c r="L680" s="409"/>
      <c r="M680" s="376"/>
      <c r="N680" s="377"/>
      <c r="O680" s="378"/>
      <c r="P680" s="409"/>
    </row>
    <row r="681" spans="2:16">
      <c r="B681" s="394" t="s">
        <v>94</v>
      </c>
      <c r="C681" s="391" t="s">
        <v>17</v>
      </c>
      <c r="D681" s="392">
        <v>6</v>
      </c>
      <c r="E681" s="401">
        <v>2014</v>
      </c>
      <c r="F681" s="113">
        <v>8.7203285420944567</v>
      </c>
      <c r="G681" s="110">
        <v>2.1186214899249985E-2</v>
      </c>
      <c r="H681" s="108">
        <f t="shared" si="21"/>
        <v>1.8921163659896302E-2</v>
      </c>
      <c r="I681" s="136">
        <f t="shared" si="22"/>
        <v>5.1304571168976568E-6</v>
      </c>
      <c r="J681" s="398"/>
      <c r="K681" s="375"/>
      <c r="L681" s="409"/>
      <c r="M681" s="376"/>
      <c r="N681" s="377"/>
      <c r="O681" s="378"/>
      <c r="P681" s="409"/>
    </row>
    <row r="682" spans="2:16">
      <c r="B682" s="394" t="s">
        <v>95</v>
      </c>
      <c r="C682" s="391" t="s">
        <v>17</v>
      </c>
      <c r="D682" s="392">
        <v>6</v>
      </c>
      <c r="E682" s="401">
        <v>2014</v>
      </c>
      <c r="F682" s="113">
        <v>8.7258042436687209</v>
      </c>
      <c r="G682" s="110">
        <v>2.1824522194225024E-2</v>
      </c>
      <c r="H682" s="108">
        <f t="shared" si="21"/>
        <v>1.8924871841040823E-2</v>
      </c>
      <c r="I682" s="136">
        <f t="shared" si="22"/>
        <v>8.4079721707212607E-6</v>
      </c>
      <c r="J682" s="398"/>
      <c r="K682" s="375"/>
      <c r="L682" s="409"/>
      <c r="M682" s="376"/>
      <c r="N682" s="377"/>
      <c r="O682" s="378"/>
      <c r="P682" s="409"/>
    </row>
    <row r="683" spans="2:16">
      <c r="B683" s="394" t="s">
        <v>86</v>
      </c>
      <c r="C683" s="391" t="s">
        <v>17</v>
      </c>
      <c r="D683" s="392">
        <v>5</v>
      </c>
      <c r="E683" s="401">
        <v>2011</v>
      </c>
      <c r="F683" s="113">
        <v>8.7420820110758495</v>
      </c>
      <c r="G683" s="110">
        <v>1.75098759036415E-2</v>
      </c>
      <c r="H683" s="108">
        <f t="shared" si="21"/>
        <v>1.8935912907744629E-2</v>
      </c>
      <c r="I683" s="136">
        <f t="shared" si="22"/>
        <v>2.0335815370714279E-6</v>
      </c>
      <c r="J683" s="398"/>
      <c r="K683" s="375"/>
      <c r="L683" s="409"/>
      <c r="M683" s="376"/>
      <c r="N683" s="377"/>
      <c r="O683" s="378"/>
      <c r="P683" s="409"/>
    </row>
    <row r="684" spans="2:16">
      <c r="B684" s="394" t="s">
        <v>82</v>
      </c>
      <c r="C684" s="391" t="s">
        <v>17</v>
      </c>
      <c r="D684" s="392">
        <v>9</v>
      </c>
      <c r="E684" s="401">
        <v>2011</v>
      </c>
      <c r="F684" s="113">
        <v>8.769211623421068</v>
      </c>
      <c r="G684" s="110">
        <v>1.5540203022557994E-2</v>
      </c>
      <c r="H684" s="108">
        <f t="shared" si="21"/>
        <v>1.8954373403832062E-2</v>
      </c>
      <c r="I684" s="136">
        <f t="shared" si="22"/>
        <v>1.1656559392369109E-5</v>
      </c>
      <c r="J684" s="398"/>
      <c r="K684" s="375"/>
      <c r="L684" s="409"/>
      <c r="M684" s="376"/>
      <c r="N684" s="377"/>
      <c r="O684" s="378"/>
      <c r="P684" s="409"/>
    </row>
    <row r="685" spans="2:16">
      <c r="B685" s="394" t="s">
        <v>94</v>
      </c>
      <c r="C685" s="391" t="s">
        <v>17</v>
      </c>
      <c r="D685" s="392">
        <v>5</v>
      </c>
      <c r="E685" s="401">
        <v>2014</v>
      </c>
      <c r="F685" s="113">
        <v>8.8048036836537857</v>
      </c>
      <c r="G685" s="110">
        <v>2.1972218643181881E-2</v>
      </c>
      <c r="H685" s="108">
        <f t="shared" si="21"/>
        <v>1.8978703527490266E-2</v>
      </c>
      <c r="I685" s="136">
        <f t="shared" si="22"/>
        <v>8.961132747874182E-6</v>
      </c>
      <c r="J685" s="398"/>
      <c r="K685" s="375"/>
      <c r="L685" s="409"/>
      <c r="M685" s="376"/>
      <c r="N685" s="377"/>
      <c r="O685" s="378"/>
      <c r="P685" s="409"/>
    </row>
    <row r="686" spans="2:16">
      <c r="B686" s="394" t="s">
        <v>95</v>
      </c>
      <c r="C686" s="391" t="s">
        <v>17</v>
      </c>
      <c r="D686" s="392">
        <v>5</v>
      </c>
      <c r="E686" s="401">
        <v>2014</v>
      </c>
      <c r="F686" s="113">
        <v>8.8102793852280499</v>
      </c>
      <c r="G686" s="110">
        <v>2.2558744198522763E-2</v>
      </c>
      <c r="H686" s="108">
        <f t="shared" si="21"/>
        <v>1.8982457834806558E-2</v>
      </c>
      <c r="I686" s="136">
        <f t="shared" si="22"/>
        <v>1.2789824155302472E-5</v>
      </c>
      <c r="J686" s="398"/>
      <c r="K686" s="375"/>
      <c r="L686" s="409"/>
      <c r="M686" s="376"/>
      <c r="N686" s="377"/>
      <c r="O686" s="378"/>
      <c r="P686" s="409"/>
    </row>
    <row r="687" spans="2:16">
      <c r="B687" s="394" t="s">
        <v>86</v>
      </c>
      <c r="C687" s="391" t="s">
        <v>17</v>
      </c>
      <c r="D687" s="392">
        <v>4</v>
      </c>
      <c r="E687" s="401">
        <v>2011</v>
      </c>
      <c r="F687" s="113">
        <v>8.8247449561617941</v>
      </c>
      <c r="G687" s="110">
        <v>1.5220090493222514E-2</v>
      </c>
      <c r="H687" s="108">
        <f t="shared" si="21"/>
        <v>1.8992390249181843E-2</v>
      </c>
      <c r="I687" s="136">
        <f t="shared" si="22"/>
        <v>1.4230245448810818E-5</v>
      </c>
      <c r="J687" s="398"/>
      <c r="K687" s="375"/>
      <c r="L687" s="409"/>
      <c r="M687" s="376"/>
      <c r="N687" s="377"/>
      <c r="O687" s="378"/>
      <c r="P687" s="409"/>
    </row>
    <row r="688" spans="2:16">
      <c r="B688" s="394" t="s">
        <v>82</v>
      </c>
      <c r="C688" s="391" t="s">
        <v>17</v>
      </c>
      <c r="D688" s="392">
        <v>8</v>
      </c>
      <c r="E688" s="401">
        <v>2011</v>
      </c>
      <c r="F688" s="113">
        <v>8.8551617415111767</v>
      </c>
      <c r="G688" s="110">
        <v>1.6239367109222688E-2</v>
      </c>
      <c r="H688" s="108">
        <f t="shared" si="21"/>
        <v>1.9013343201401953E-2</v>
      </c>
      <c r="I688" s="136">
        <f t="shared" si="22"/>
        <v>7.6949433599821475E-6</v>
      </c>
      <c r="J688" s="398"/>
      <c r="K688" s="375"/>
      <c r="L688" s="409"/>
      <c r="M688" s="376"/>
      <c r="N688" s="377"/>
      <c r="O688" s="378"/>
      <c r="P688" s="409"/>
    </row>
    <row r="689" spans="2:16">
      <c r="B689" s="394" t="s">
        <v>94</v>
      </c>
      <c r="C689" s="391" t="s">
        <v>17</v>
      </c>
      <c r="D689" s="392">
        <v>4</v>
      </c>
      <c r="E689" s="401">
        <v>2014</v>
      </c>
      <c r="F689" s="113">
        <v>8.8915306747361225</v>
      </c>
      <c r="G689" s="110">
        <v>2.1683035504172932E-2</v>
      </c>
      <c r="H689" s="108">
        <f t="shared" si="21"/>
        <v>1.9038517385875579E-2</v>
      </c>
      <c r="I689" s="136">
        <f t="shared" si="22"/>
        <v>6.993476078002973E-6</v>
      </c>
      <c r="J689" s="398"/>
      <c r="K689" s="375"/>
      <c r="L689" s="409"/>
      <c r="M689" s="376"/>
      <c r="N689" s="377"/>
      <c r="O689" s="378"/>
      <c r="P689" s="409"/>
    </row>
    <row r="690" spans="2:16">
      <c r="B690" s="394" t="s">
        <v>95</v>
      </c>
      <c r="C690" s="391" t="s">
        <v>17</v>
      </c>
      <c r="D690" s="392">
        <v>4</v>
      </c>
      <c r="E690" s="401">
        <v>2014</v>
      </c>
      <c r="F690" s="113">
        <v>8.8970063763103848</v>
      </c>
      <c r="G690" s="110">
        <v>2.2156962562187958E-2</v>
      </c>
      <c r="H690" s="108">
        <f t="shared" si="21"/>
        <v>1.9042319020762956E-2</v>
      </c>
      <c r="I690" s="136">
        <f t="shared" si="22"/>
        <v>9.7010043901404804E-6</v>
      </c>
      <c r="J690" s="398"/>
      <c r="K690" s="375"/>
      <c r="L690" s="409"/>
      <c r="M690" s="376"/>
      <c r="N690" s="377"/>
      <c r="O690" s="378"/>
      <c r="P690" s="409"/>
    </row>
    <row r="691" spans="2:16">
      <c r="B691" s="394" t="s">
        <v>86</v>
      </c>
      <c r="C691" s="391" t="s">
        <v>17</v>
      </c>
      <c r="D691" s="392">
        <v>3</v>
      </c>
      <c r="E691" s="401">
        <v>2011</v>
      </c>
      <c r="F691" s="113">
        <v>8.9089664613278572</v>
      </c>
      <c r="G691" s="110">
        <v>8.5317041301507697E-3</v>
      </c>
      <c r="H691" s="108">
        <f t="shared" si="21"/>
        <v>1.9050632975713716E-2</v>
      </c>
      <c r="I691" s="136">
        <f t="shared" si="22"/>
        <v>1.1064786405801622E-4</v>
      </c>
      <c r="J691" s="398"/>
      <c r="K691" s="375"/>
      <c r="L691" s="409"/>
      <c r="M691" s="376"/>
      <c r="N691" s="377"/>
      <c r="O691" s="378"/>
      <c r="P691" s="409"/>
    </row>
    <row r="692" spans="2:16">
      <c r="B692" s="394" t="s">
        <v>82</v>
      </c>
      <c r="C692" s="391" t="s">
        <v>17</v>
      </c>
      <c r="D692" s="392">
        <v>7</v>
      </c>
      <c r="E692" s="401">
        <v>2011</v>
      </c>
      <c r="F692" s="113">
        <v>8.939734689221341</v>
      </c>
      <c r="G692" s="110">
        <v>1.3766580027925126E-2</v>
      </c>
      <c r="H692" s="108">
        <f t="shared" si="21"/>
        <v>1.9072086703434306E-2</v>
      </c>
      <c r="I692" s="136">
        <f t="shared" si="22"/>
        <v>2.8148401083872466E-5</v>
      </c>
      <c r="J692" s="398"/>
      <c r="K692" s="375"/>
      <c r="L692" s="409"/>
      <c r="M692" s="376"/>
      <c r="N692" s="377"/>
      <c r="O692" s="378"/>
      <c r="P692" s="409"/>
    </row>
    <row r="693" spans="2:16">
      <c r="B693" s="394" t="s">
        <v>94</v>
      </c>
      <c r="C693" s="391" t="s">
        <v>17</v>
      </c>
      <c r="D693" s="392">
        <v>3</v>
      </c>
      <c r="E693" s="401">
        <v>2014</v>
      </c>
      <c r="F693" s="113">
        <v>8.9712851601968637</v>
      </c>
      <c r="G693" s="110">
        <v>2.2067295885952354E-2</v>
      </c>
      <c r="H693" s="108">
        <f t="shared" si="21"/>
        <v>1.9094183694435503E-2</v>
      </c>
      <c r="I693" s="136">
        <f t="shared" si="22"/>
        <v>8.8393961033461319E-6</v>
      </c>
      <c r="J693" s="398"/>
      <c r="K693" s="375"/>
      <c r="L693" s="409"/>
      <c r="M693" s="376"/>
      <c r="N693" s="377"/>
      <c r="O693" s="378"/>
      <c r="P693" s="409"/>
    </row>
    <row r="694" spans="2:16">
      <c r="B694" s="394" t="s">
        <v>95</v>
      </c>
      <c r="C694" s="391" t="s">
        <v>17</v>
      </c>
      <c r="D694" s="392">
        <v>3</v>
      </c>
      <c r="E694" s="401">
        <v>2014</v>
      </c>
      <c r="F694" s="113">
        <v>8.9767608617711296</v>
      </c>
      <c r="G694" s="110">
        <v>2.1965989734809538E-2</v>
      </c>
      <c r="H694" s="108">
        <f t="shared" si="21"/>
        <v>1.9098028791914738E-2</v>
      </c>
      <c r="I694" s="136">
        <f t="shared" si="22"/>
        <v>8.2251999699700279E-6</v>
      </c>
      <c r="J694" s="398"/>
      <c r="K694" s="375"/>
      <c r="L694" s="409"/>
      <c r="M694" s="376"/>
      <c r="N694" s="377"/>
      <c r="O694" s="378"/>
      <c r="P694" s="409"/>
    </row>
    <row r="695" spans="2:16">
      <c r="B695" s="394" t="s">
        <v>86</v>
      </c>
      <c r="C695" s="391" t="s">
        <v>17</v>
      </c>
      <c r="D695" s="392">
        <v>2</v>
      </c>
      <c r="E695" s="401">
        <v>2011</v>
      </c>
      <c r="F695" s="113">
        <v>8.9913757700205323</v>
      </c>
      <c r="G695" s="110">
        <v>9.5309678854260706E-3</v>
      </c>
      <c r="H695" s="108">
        <f t="shared" si="21"/>
        <v>1.9108306135605053E-2</v>
      </c>
      <c r="I695" s="136">
        <f t="shared" si="22"/>
        <v>9.1725407958341418E-5</v>
      </c>
      <c r="J695" s="398"/>
      <c r="K695" s="375"/>
      <c r="L695" s="409"/>
      <c r="M695" s="376"/>
      <c r="N695" s="377"/>
      <c r="O695" s="378"/>
      <c r="P695" s="409"/>
    </row>
    <row r="696" spans="2:16">
      <c r="B696" s="394" t="s">
        <v>82</v>
      </c>
      <c r="C696" s="391" t="s">
        <v>17</v>
      </c>
      <c r="D696" s="392">
        <v>6</v>
      </c>
      <c r="E696" s="401">
        <v>2011</v>
      </c>
      <c r="F696" s="113">
        <v>9.0220894779416358</v>
      </c>
      <c r="G696" s="110">
        <v>1.4388177933250139E-2</v>
      </c>
      <c r="H696" s="108">
        <f t="shared" si="21"/>
        <v>1.9129973483791043E-2</v>
      </c>
      <c r="I696" s="136">
        <f t="shared" si="22"/>
        <v>2.2484625043129522E-5</v>
      </c>
      <c r="J696" s="398"/>
      <c r="K696" s="375"/>
      <c r="L696" s="409"/>
      <c r="M696" s="376"/>
      <c r="N696" s="377"/>
      <c r="O696" s="378"/>
      <c r="P696" s="409"/>
    </row>
    <row r="697" spans="2:16">
      <c r="B697" s="394" t="s">
        <v>94</v>
      </c>
      <c r="C697" s="391" t="s">
        <v>17</v>
      </c>
      <c r="D697" s="392">
        <v>2</v>
      </c>
      <c r="E697" s="401">
        <v>2014</v>
      </c>
      <c r="F697" s="113">
        <v>9.0485968514715953</v>
      </c>
      <c r="G697" s="110">
        <v>2.2587939719210512E-2</v>
      </c>
      <c r="H697" s="108">
        <f t="shared" si="21"/>
        <v>1.9148748734355459E-2</v>
      </c>
      <c r="I697" s="136">
        <f t="shared" si="22"/>
        <v>1.1828034630308272E-5</v>
      </c>
      <c r="J697" s="398"/>
      <c r="K697" s="375"/>
      <c r="L697" s="409"/>
      <c r="M697" s="376"/>
      <c r="N697" s="377"/>
      <c r="O697" s="378"/>
      <c r="P697" s="409"/>
    </row>
    <row r="698" spans="2:16">
      <c r="B698" s="394" t="s">
        <v>95</v>
      </c>
      <c r="C698" s="391" t="s">
        <v>17</v>
      </c>
      <c r="D698" s="392">
        <v>2</v>
      </c>
      <c r="E698" s="401">
        <v>2014</v>
      </c>
      <c r="F698" s="113">
        <v>9.0540725530458595</v>
      </c>
      <c r="G698" s="110">
        <v>2.2755389156473654E-2</v>
      </c>
      <c r="H698" s="108">
        <f t="shared" si="21"/>
        <v>1.9152635879594298E-2</v>
      </c>
      <c r="I698" s="136">
        <f t="shared" si="22"/>
        <v>1.2979831174064941E-5</v>
      </c>
      <c r="J698" s="398"/>
      <c r="K698" s="375"/>
      <c r="L698" s="409"/>
      <c r="M698" s="376"/>
      <c r="N698" s="377"/>
      <c r="O698" s="378"/>
      <c r="P698" s="409"/>
    </row>
    <row r="699" spans="2:16">
      <c r="B699" s="394" t="s">
        <v>86</v>
      </c>
      <c r="C699" s="391" t="s">
        <v>17</v>
      </c>
      <c r="D699" s="392">
        <v>1</v>
      </c>
      <c r="E699" s="401">
        <v>2011</v>
      </c>
      <c r="F699" s="113">
        <v>9.0698477885336217</v>
      </c>
      <c r="G699" s="110">
        <v>1.0380151857548694E-2</v>
      </c>
      <c r="H699" s="108">
        <f t="shared" si="21"/>
        <v>1.9163851185818676E-2</v>
      </c>
      <c r="I699" s="136">
        <f t="shared" si="22"/>
        <v>7.7153373889450526E-5</v>
      </c>
      <c r="J699" s="398"/>
      <c r="K699" s="375"/>
      <c r="L699" s="409"/>
      <c r="M699" s="376"/>
      <c r="N699" s="377"/>
      <c r="O699" s="378"/>
      <c r="P699" s="409"/>
    </row>
    <row r="700" spans="2:16">
      <c r="B700" s="394" t="s">
        <v>82</v>
      </c>
      <c r="C700" s="391" t="s">
        <v>17</v>
      </c>
      <c r="D700" s="392">
        <v>5</v>
      </c>
      <c r="E700" s="401">
        <v>2011</v>
      </c>
      <c r="F700" s="113">
        <v>9.1062161657644189</v>
      </c>
      <c r="G700" s="110">
        <v>1.570425497234277E-2</v>
      </c>
      <c r="H700" s="108">
        <f t="shared" si="21"/>
        <v>1.9189801043585412E-2</v>
      </c>
      <c r="I700" s="136">
        <f t="shared" si="22"/>
        <v>1.2149031414755022E-5</v>
      </c>
      <c r="J700" s="398"/>
      <c r="K700" s="375"/>
      <c r="L700" s="409"/>
      <c r="M700" s="376"/>
      <c r="N700" s="377"/>
      <c r="O700" s="378"/>
      <c r="P700" s="409"/>
    </row>
    <row r="701" spans="2:16">
      <c r="B701" s="394" t="s">
        <v>94</v>
      </c>
      <c r="C701" s="391" t="s">
        <v>17</v>
      </c>
      <c r="D701" s="392">
        <v>1</v>
      </c>
      <c r="E701" s="401">
        <v>2014</v>
      </c>
      <c r="F701" s="113">
        <v>9.1303000828560101</v>
      </c>
      <c r="G701" s="110">
        <v>2.2651640394097745E-2</v>
      </c>
      <c r="H701" s="108">
        <f t="shared" si="21"/>
        <v>1.9207057682257687E-2</v>
      </c>
      <c r="I701" s="136">
        <f t="shared" si="22"/>
        <v>1.1865150058707402E-5</v>
      </c>
      <c r="J701" s="398"/>
      <c r="K701" s="375"/>
      <c r="L701" s="409"/>
      <c r="M701" s="376"/>
      <c r="N701" s="377"/>
      <c r="O701" s="378"/>
      <c r="P701" s="409"/>
    </row>
    <row r="702" spans="2:16">
      <c r="B702" s="394" t="s">
        <v>95</v>
      </c>
      <c r="C702" s="391" t="s">
        <v>17</v>
      </c>
      <c r="D702" s="392">
        <v>1</v>
      </c>
      <c r="E702" s="401">
        <v>2014</v>
      </c>
      <c r="F702" s="113">
        <v>9.1357757844302743</v>
      </c>
      <c r="G702" s="110">
        <v>2.2997963518274447E-2</v>
      </c>
      <c r="H702" s="108">
        <f t="shared" si="21"/>
        <v>1.9210989146547577E-2</v>
      </c>
      <c r="I702" s="136">
        <f t="shared" si="22"/>
        <v>1.4341174892116121E-5</v>
      </c>
      <c r="J702" s="398"/>
      <c r="K702" s="375"/>
      <c r="L702" s="409"/>
      <c r="M702" s="376"/>
      <c r="N702" s="377"/>
      <c r="O702" s="378"/>
      <c r="P702" s="409"/>
    </row>
    <row r="703" spans="2:16">
      <c r="B703" s="394" t="s">
        <v>86</v>
      </c>
      <c r="C703" s="391" t="s">
        <v>17</v>
      </c>
      <c r="D703" s="392">
        <v>12</v>
      </c>
      <c r="E703" s="401">
        <v>2010</v>
      </c>
      <c r="F703" s="113">
        <v>9.1544207362437877</v>
      </c>
      <c r="G703" s="110">
        <v>9.9038921277296802E-3</v>
      </c>
      <c r="H703" s="108">
        <f t="shared" si="21"/>
        <v>1.9224398150607773E-2</v>
      </c>
      <c r="I703" s="136">
        <f t="shared" si="22"/>
        <v>8.68718325225068E-5</v>
      </c>
      <c r="J703" s="398"/>
      <c r="K703" s="375"/>
      <c r="L703" s="409"/>
      <c r="M703" s="376"/>
      <c r="N703" s="377"/>
      <c r="O703" s="378"/>
      <c r="P703" s="409"/>
    </row>
    <row r="704" spans="2:16">
      <c r="B704" s="394" t="s">
        <v>82</v>
      </c>
      <c r="C704" s="391" t="s">
        <v>17</v>
      </c>
      <c r="D704" s="392">
        <v>4</v>
      </c>
      <c r="E704" s="401">
        <v>2011</v>
      </c>
      <c r="F704" s="113">
        <v>9.1888791108503654</v>
      </c>
      <c r="G704" s="110">
        <v>1.4239082738416928E-2</v>
      </c>
      <c r="H704" s="108">
        <f t="shared" si="21"/>
        <v>1.9249270180786267E-2</v>
      </c>
      <c r="I704" s="136">
        <f t="shared" si="22"/>
        <v>2.5101978207675414E-5</v>
      </c>
      <c r="J704" s="398"/>
      <c r="K704" s="375"/>
      <c r="L704" s="409"/>
      <c r="M704" s="376"/>
      <c r="N704" s="377"/>
      <c r="O704" s="378"/>
      <c r="P704" s="409"/>
    </row>
    <row r="705" spans="2:16">
      <c r="B705" s="394" t="s">
        <v>94</v>
      </c>
      <c r="C705" s="391" t="s">
        <v>17</v>
      </c>
      <c r="D705" s="392">
        <v>12</v>
      </c>
      <c r="E705" s="401">
        <v>2013</v>
      </c>
      <c r="F705" s="113">
        <v>9.2210814510609183</v>
      </c>
      <c r="G705" s="110">
        <v>2.2425617037607114E-2</v>
      </c>
      <c r="H705" s="108">
        <f t="shared" si="21"/>
        <v>1.9272619710818478E-2</v>
      </c>
      <c r="I705" s="136">
        <f t="shared" si="22"/>
        <v>9.9413921427362807E-6</v>
      </c>
      <c r="J705" s="398"/>
      <c r="K705" s="375"/>
      <c r="L705" s="409"/>
      <c r="M705" s="376"/>
      <c r="N705" s="377"/>
      <c r="O705" s="378"/>
      <c r="P705" s="409"/>
    </row>
    <row r="706" spans="2:16">
      <c r="B706" s="394" t="s">
        <v>95</v>
      </c>
      <c r="C706" s="391" t="s">
        <v>17</v>
      </c>
      <c r="D706" s="392">
        <v>12</v>
      </c>
      <c r="E706" s="401">
        <v>2013</v>
      </c>
      <c r="F706" s="113">
        <v>9.2265571526351824</v>
      </c>
      <c r="G706" s="110">
        <v>2.2490506791289246E-2</v>
      </c>
      <c r="H706" s="108">
        <f t="shared" si="21"/>
        <v>1.9276600243238837E-2</v>
      </c>
      <c r="I706" s="136">
        <f t="shared" si="22"/>
        <v>1.03291952996013E-5</v>
      </c>
      <c r="J706" s="398"/>
      <c r="K706" s="375"/>
      <c r="L706" s="409"/>
      <c r="M706" s="376"/>
      <c r="N706" s="377"/>
      <c r="O706" s="378"/>
      <c r="P706" s="409"/>
    </row>
    <row r="707" spans="2:16">
      <c r="B707" s="394" t="s">
        <v>86</v>
      </c>
      <c r="C707" s="391" t="s">
        <v>17</v>
      </c>
      <c r="D707" s="392">
        <v>11</v>
      </c>
      <c r="E707" s="401">
        <v>2010</v>
      </c>
      <c r="F707" s="113">
        <v>9.2403708543338947</v>
      </c>
      <c r="G707" s="110">
        <v>1.3869292625787698E-2</v>
      </c>
      <c r="H707" s="108">
        <f t="shared" si="21"/>
        <v>1.9286655160849941E-2</v>
      </c>
      <c r="I707" s="136">
        <f t="shared" si="22"/>
        <v>2.9347816836296013E-5</v>
      </c>
      <c r="J707" s="398"/>
      <c r="K707" s="375"/>
      <c r="L707" s="409"/>
      <c r="M707" s="376"/>
      <c r="N707" s="377"/>
      <c r="O707" s="378"/>
      <c r="P707" s="409"/>
    </row>
    <row r="708" spans="2:16">
      <c r="B708" s="394" t="s">
        <v>82</v>
      </c>
      <c r="C708" s="391" t="s">
        <v>17</v>
      </c>
      <c r="D708" s="392">
        <v>3</v>
      </c>
      <c r="E708" s="401">
        <v>2011</v>
      </c>
      <c r="F708" s="113">
        <v>9.2731006160164267</v>
      </c>
      <c r="G708" s="110">
        <v>8.5523367449412847E-3</v>
      </c>
      <c r="H708" s="108">
        <f t="shared" si="21"/>
        <v>1.9310553916205848E-2</v>
      </c>
      <c r="I708" s="136">
        <f t="shared" si="22"/>
        <v>1.1573923670409171E-4</v>
      </c>
      <c r="J708" s="398"/>
      <c r="K708" s="375"/>
      <c r="L708" s="409"/>
      <c r="M708" s="376"/>
      <c r="N708" s="377"/>
      <c r="O708" s="378"/>
      <c r="P708" s="409"/>
    </row>
    <row r="709" spans="2:16">
      <c r="B709" s="394" t="s">
        <v>94</v>
      </c>
      <c r="C709" s="391" t="s">
        <v>17</v>
      </c>
      <c r="D709" s="392">
        <v>11</v>
      </c>
      <c r="E709" s="401">
        <v>2013</v>
      </c>
      <c r="F709" s="113">
        <v>9.3011309931227792</v>
      </c>
      <c r="G709" s="110">
        <v>2.1045882746802733E-2</v>
      </c>
      <c r="H709" s="108">
        <f t="shared" si="21"/>
        <v>1.9331104932749376E-2</v>
      </c>
      <c r="I709" s="136">
        <f t="shared" si="22"/>
        <v>2.9404629515696081E-6</v>
      </c>
      <c r="J709" s="398"/>
      <c r="K709" s="375"/>
      <c r="L709" s="409"/>
      <c r="M709" s="376"/>
      <c r="N709" s="377"/>
      <c r="O709" s="378"/>
      <c r="P709" s="409"/>
    </row>
    <row r="710" spans="2:16">
      <c r="B710" s="394" t="s">
        <v>95</v>
      </c>
      <c r="C710" s="391" t="s">
        <v>17</v>
      </c>
      <c r="D710" s="392">
        <v>11</v>
      </c>
      <c r="E710" s="401">
        <v>2013</v>
      </c>
      <c r="F710" s="113">
        <v>9.3066066946970434</v>
      </c>
      <c r="G710" s="110">
        <v>2.0781081783272138E-2</v>
      </c>
      <c r="H710" s="108">
        <f t="shared" si="21"/>
        <v>1.9335128553140891E-2</v>
      </c>
      <c r="I710" s="136">
        <f t="shared" si="22"/>
        <v>2.0907807437269877E-6</v>
      </c>
      <c r="J710" s="398"/>
      <c r="K710" s="375"/>
      <c r="L710" s="409"/>
      <c r="M710" s="376"/>
      <c r="N710" s="377"/>
      <c r="O710" s="378"/>
      <c r="P710" s="409"/>
    </row>
    <row r="711" spans="2:16">
      <c r="B711" s="394" t="s">
        <v>86</v>
      </c>
      <c r="C711" s="391" t="s">
        <v>17</v>
      </c>
      <c r="D711" s="392">
        <v>10</v>
      </c>
      <c r="E711" s="401">
        <v>2010</v>
      </c>
      <c r="F711" s="113">
        <v>9.3230337994198358</v>
      </c>
      <c r="G711" s="110">
        <v>1.91034391047008E-2</v>
      </c>
      <c r="H711" s="108">
        <f t="shared" ref="H711:H745" si="23">(Beta1)+
(Beta2*((1-EXP(-F711/Lambda1))/(F711/Lambda1)))+
(Beta3*((((1-EXP(-F711/Lambda1))/(F711/Lambda1)))-
(EXP(-F711/Lambda1))))+
(Beta4*((((1-EXP(-F711/Lambda2))/(F711/Lambda2)))-
(EXP(-F711/Lambda2))))</f>
        <v>1.9347217055208053E-2</v>
      </c>
      <c r="I711" s="136">
        <f t="shared" si="22"/>
        <v>5.9427689153516858E-8</v>
      </c>
      <c r="J711" s="398"/>
      <c r="K711" s="375"/>
      <c r="L711" s="409"/>
      <c r="M711" s="376"/>
      <c r="N711" s="377"/>
      <c r="O711" s="378"/>
      <c r="P711" s="409"/>
    </row>
    <row r="712" spans="2:16">
      <c r="B712" s="394" t="s">
        <v>82</v>
      </c>
      <c r="C712" s="391" t="s">
        <v>17</v>
      </c>
      <c r="D712" s="392">
        <v>2</v>
      </c>
      <c r="E712" s="401">
        <v>2011</v>
      </c>
      <c r="F712" s="113">
        <v>9.3555099247091036</v>
      </c>
      <c r="G712" s="110">
        <v>9.6277741856376445E-3</v>
      </c>
      <c r="H712" s="108">
        <f t="shared" si="23"/>
        <v>1.9371193616409224E-2</v>
      </c>
      <c r="I712" s="136">
        <f t="shared" si="22"/>
        <v>9.4934222203937172E-5</v>
      </c>
      <c r="J712" s="398"/>
      <c r="K712" s="375"/>
      <c r="L712" s="409"/>
      <c r="M712" s="376"/>
      <c r="N712" s="377"/>
      <c r="O712" s="378"/>
      <c r="P712" s="409"/>
    </row>
    <row r="713" spans="2:16">
      <c r="B713" s="394" t="s">
        <v>94</v>
      </c>
      <c r="C713" s="391" t="s">
        <v>17</v>
      </c>
      <c r="D713" s="392">
        <v>10</v>
      </c>
      <c r="E713" s="401">
        <v>2013</v>
      </c>
      <c r="F713" s="113">
        <v>9.3868458714454626</v>
      </c>
      <c r="G713" s="110">
        <v>2.0794356712272762E-2</v>
      </c>
      <c r="H713" s="108">
        <f t="shared" si="23"/>
        <v>1.9394426184990581E-2</v>
      </c>
      <c r="I713" s="136">
        <f t="shared" si="22"/>
        <v>1.9598054812165636E-6</v>
      </c>
      <c r="J713" s="398"/>
      <c r="K713" s="375"/>
      <c r="L713" s="409"/>
      <c r="M713" s="376"/>
      <c r="N713" s="377"/>
      <c r="O713" s="378"/>
      <c r="P713" s="409"/>
    </row>
    <row r="714" spans="2:16">
      <c r="B714" s="394" t="s">
        <v>95</v>
      </c>
      <c r="C714" s="391" t="s">
        <v>17</v>
      </c>
      <c r="D714" s="392">
        <v>10</v>
      </c>
      <c r="E714" s="401">
        <v>2013</v>
      </c>
      <c r="F714" s="113">
        <v>9.3923215730197267</v>
      </c>
      <c r="G714" s="110">
        <v>2.1121283207568117E-2</v>
      </c>
      <c r="H714" s="108">
        <f t="shared" si="23"/>
        <v>1.9398495730006213E-2</v>
      </c>
      <c r="I714" s="136">
        <f t="shared" si="22"/>
        <v>2.9679966928441048E-6</v>
      </c>
      <c r="J714" s="398"/>
      <c r="K714" s="375"/>
      <c r="L714" s="409"/>
      <c r="M714" s="376"/>
      <c r="N714" s="377"/>
      <c r="O714" s="378"/>
      <c r="P714" s="409"/>
    </row>
    <row r="715" spans="2:16">
      <c r="B715" s="394" t="s">
        <v>86</v>
      </c>
      <c r="C715" s="391" t="s">
        <v>17</v>
      </c>
      <c r="D715" s="392">
        <v>9</v>
      </c>
      <c r="E715" s="401">
        <v>2010</v>
      </c>
      <c r="F715" s="113">
        <v>9.4053885881401289</v>
      </c>
      <c r="G715" s="110">
        <v>1.8409771060569898E-2</v>
      </c>
      <c r="H715" s="108">
        <f t="shared" si="23"/>
        <v>1.940821896457029E-2</v>
      </c>
      <c r="I715" s="136">
        <f t="shared" si="22"/>
        <v>9.968982170027748E-7</v>
      </c>
      <c r="J715" s="398"/>
      <c r="K715" s="375"/>
      <c r="L715" s="409"/>
      <c r="M715" s="376"/>
      <c r="N715" s="377"/>
      <c r="O715" s="378"/>
      <c r="P715" s="409"/>
    </row>
    <row r="716" spans="2:16">
      <c r="B716" s="394" t="s">
        <v>82</v>
      </c>
      <c r="C716" s="391" t="s">
        <v>17</v>
      </c>
      <c r="D716" s="392">
        <v>1</v>
      </c>
      <c r="E716" s="401">
        <v>2011</v>
      </c>
      <c r="F716" s="113">
        <v>9.4339819432221912</v>
      </c>
      <c r="G716" s="110">
        <v>1.0540194625475029E-2</v>
      </c>
      <c r="H716" s="108">
        <f t="shared" si="23"/>
        <v>1.9429553480828497E-2</v>
      </c>
      <c r="I716" s="136">
        <f t="shared" si="22"/>
        <v>7.9020700859251127E-5</v>
      </c>
      <c r="J716" s="398"/>
      <c r="K716" s="375"/>
      <c r="L716" s="409"/>
      <c r="M716" s="376"/>
      <c r="N716" s="377"/>
      <c r="O716" s="378"/>
      <c r="P716" s="409"/>
    </row>
    <row r="717" spans="2:16">
      <c r="B717" s="394" t="s">
        <v>94</v>
      </c>
      <c r="C717" s="391" t="s">
        <v>17</v>
      </c>
      <c r="D717" s="392">
        <v>9</v>
      </c>
      <c r="E717" s="401">
        <v>2013</v>
      </c>
      <c r="F717" s="113">
        <v>9.4695740034549072</v>
      </c>
      <c r="G717" s="110">
        <v>2.1266040954625875E-2</v>
      </c>
      <c r="H717" s="108">
        <f t="shared" si="23"/>
        <v>1.94562211226685E-2</v>
      </c>
      <c r="I717" s="136">
        <f t="shared" si="22"/>
        <v>3.2754478241462219E-6</v>
      </c>
      <c r="J717" s="398"/>
      <c r="K717" s="375"/>
      <c r="L717" s="409"/>
      <c r="M717" s="376"/>
      <c r="N717" s="377"/>
      <c r="O717" s="378"/>
      <c r="P717" s="409"/>
    </row>
    <row r="718" spans="2:16">
      <c r="B718" s="394" t="s">
        <v>95</v>
      </c>
      <c r="C718" s="391" t="s">
        <v>17</v>
      </c>
      <c r="D718" s="392">
        <v>9</v>
      </c>
      <c r="E718" s="401">
        <v>2013</v>
      </c>
      <c r="F718" s="113">
        <v>9.4750497050291695</v>
      </c>
      <c r="G718" s="110">
        <v>2.1455498627727936E-2</v>
      </c>
      <c r="H718" s="108">
        <f t="shared" si="23"/>
        <v>1.9460334760203479E-2</v>
      </c>
      <c r="I718" s="136">
        <f t="shared" si="22"/>
        <v>3.980678858275146E-6</v>
      </c>
      <c r="J718" s="398"/>
      <c r="K718" s="375"/>
      <c r="L718" s="409"/>
      <c r="M718" s="376"/>
      <c r="N718" s="377"/>
      <c r="O718" s="378"/>
      <c r="P718" s="409"/>
    </row>
    <row r="719" spans="2:16">
      <c r="B719" s="394" t="s">
        <v>86</v>
      </c>
      <c r="C719" s="391" t="s">
        <v>17</v>
      </c>
      <c r="D719" s="392">
        <v>8</v>
      </c>
      <c r="E719" s="401">
        <v>2010</v>
      </c>
      <c r="F719" s="113">
        <v>9.4895152759629138</v>
      </c>
      <c r="G719" s="110">
        <v>1.9532351569518741E-2</v>
      </c>
      <c r="H719" s="108">
        <f t="shared" si="23"/>
        <v>1.9471216059568953E-2</v>
      </c>
      <c r="I719" s="136">
        <f t="shared" ref="I719:I745" si="24">IF(G719&gt;0,POWER(G719-H719,2),"")</f>
        <v>3.7375505768205802E-9</v>
      </c>
      <c r="J719" s="398"/>
      <c r="K719" s="375"/>
      <c r="L719" s="409"/>
      <c r="M719" s="376"/>
      <c r="N719" s="377"/>
      <c r="O719" s="378"/>
      <c r="P719" s="409"/>
    </row>
    <row r="720" spans="2:16">
      <c r="B720" s="394" t="s">
        <v>82</v>
      </c>
      <c r="C720" s="391" t="s">
        <v>17</v>
      </c>
      <c r="D720" s="392">
        <v>12</v>
      </c>
      <c r="E720" s="401">
        <v>2010</v>
      </c>
      <c r="F720" s="113">
        <v>9.5185548909323536</v>
      </c>
      <c r="G720" s="110">
        <v>1.0084254703065999E-2</v>
      </c>
      <c r="H720" s="108">
        <f t="shared" si="23"/>
        <v>1.9493121476149133E-2</v>
      </c>
      <c r="I720" s="136">
        <f t="shared" si="24"/>
        <v>8.8526773953627829E-5</v>
      </c>
      <c r="J720" s="398"/>
      <c r="K720" s="375"/>
      <c r="L720" s="409"/>
      <c r="M720" s="376"/>
      <c r="N720" s="377"/>
      <c r="O720" s="378"/>
      <c r="P720" s="409"/>
    </row>
    <row r="721" spans="2:16">
      <c r="B721" s="394" t="s">
        <v>94</v>
      </c>
      <c r="C721" s="391" t="s">
        <v>17</v>
      </c>
      <c r="D721" s="392">
        <v>8</v>
      </c>
      <c r="E721" s="401">
        <v>2013</v>
      </c>
      <c r="F721" s="113">
        <v>9.55223694854085</v>
      </c>
      <c r="G721" s="110">
        <v>2.1915105101720778E-2</v>
      </c>
      <c r="H721" s="108">
        <f t="shared" si="23"/>
        <v>1.9518631009603622E-2</v>
      </c>
      <c r="I721" s="136">
        <f t="shared" si="24"/>
        <v>5.743088074188751E-6</v>
      </c>
      <c r="J721" s="398"/>
      <c r="K721" s="375"/>
      <c r="L721" s="409"/>
      <c r="M721" s="376"/>
      <c r="N721" s="377"/>
      <c r="O721" s="378"/>
      <c r="P721" s="409"/>
    </row>
    <row r="722" spans="2:16">
      <c r="B722" s="394" t="s">
        <v>95</v>
      </c>
      <c r="C722" s="391" t="s">
        <v>17</v>
      </c>
      <c r="D722" s="392">
        <v>8</v>
      </c>
      <c r="E722" s="401">
        <v>2013</v>
      </c>
      <c r="F722" s="113">
        <v>9.5577126501151159</v>
      </c>
      <c r="G722" s="110">
        <v>2.2327549590100592E-2</v>
      </c>
      <c r="H722" s="108">
        <f t="shared" si="23"/>
        <v>1.9522788455825498E-2</v>
      </c>
      <c r="I722" s="136">
        <f t="shared" si="24"/>
        <v>7.8666850203401116E-6</v>
      </c>
      <c r="J722" s="398"/>
      <c r="K722" s="375"/>
      <c r="L722" s="409"/>
      <c r="M722" s="376"/>
      <c r="N722" s="377"/>
      <c r="O722" s="378"/>
      <c r="P722" s="409"/>
    </row>
    <row r="723" spans="2:16">
      <c r="B723" s="394" t="s">
        <v>86</v>
      </c>
      <c r="C723" s="391" t="s">
        <v>17</v>
      </c>
      <c r="D723" s="392">
        <v>7</v>
      </c>
      <c r="E723" s="401">
        <v>2010</v>
      </c>
      <c r="F723" s="113">
        <v>9.5741397548379048</v>
      </c>
      <c r="G723" s="110">
        <v>2.1619644366663561E-2</v>
      </c>
      <c r="H723" s="108">
        <f t="shared" si="23"/>
        <v>1.9535278146727269E-2</v>
      </c>
      <c r="I723" s="136">
        <f t="shared" si="24"/>
        <v>4.3445825388115074E-6</v>
      </c>
      <c r="J723" s="398"/>
      <c r="K723" s="375"/>
      <c r="L723" s="409"/>
      <c r="M723" s="376"/>
      <c r="N723" s="377"/>
      <c r="O723" s="378"/>
      <c r="P723" s="409"/>
    </row>
    <row r="724" spans="2:16">
      <c r="B724" s="394" t="s">
        <v>82</v>
      </c>
      <c r="C724" s="391" t="s">
        <v>17</v>
      </c>
      <c r="D724" s="392">
        <v>11</v>
      </c>
      <c r="E724" s="401">
        <v>2010</v>
      </c>
      <c r="F724" s="113">
        <v>9.6045050090224642</v>
      </c>
      <c r="G724" s="110">
        <v>1.3610044905753569E-2</v>
      </c>
      <c r="H724" s="108">
        <f t="shared" si="23"/>
        <v>1.955843358188377E-2</v>
      </c>
      <c r="I724" s="136">
        <f t="shared" si="24"/>
        <v>3.5383327842314009E-5</v>
      </c>
      <c r="J724" s="398"/>
      <c r="K724" s="375"/>
      <c r="L724" s="409"/>
      <c r="M724" s="376"/>
      <c r="N724" s="377"/>
      <c r="O724" s="378"/>
      <c r="P724" s="409"/>
    </row>
    <row r="725" spans="2:16">
      <c r="B725" s="394" t="s">
        <v>94</v>
      </c>
      <c r="C725" s="391" t="s">
        <v>17</v>
      </c>
      <c r="D725" s="392">
        <v>7</v>
      </c>
      <c r="E725" s="401">
        <v>2013</v>
      </c>
      <c r="F725" s="113">
        <v>9.638187066630957</v>
      </c>
      <c r="G725" s="110">
        <v>2.1779915945590051E-2</v>
      </c>
      <c r="H725" s="108">
        <f t="shared" si="23"/>
        <v>1.9584221973537624E-2</v>
      </c>
      <c r="I725" s="136">
        <f t="shared" si="24"/>
        <v>4.8210720189073631E-6</v>
      </c>
      <c r="J725" s="398"/>
      <c r="K725" s="375"/>
      <c r="L725" s="409"/>
      <c r="M725" s="376"/>
      <c r="N725" s="377"/>
      <c r="O725" s="378"/>
      <c r="P725" s="409"/>
    </row>
    <row r="726" spans="2:16">
      <c r="B726" s="394" t="s">
        <v>95</v>
      </c>
      <c r="C726" s="391" t="s">
        <v>17</v>
      </c>
      <c r="D726" s="392">
        <v>7</v>
      </c>
      <c r="E726" s="401">
        <v>2013</v>
      </c>
      <c r="F726" s="113">
        <v>9.6436627682052194</v>
      </c>
      <c r="G726" s="110">
        <v>2.1623831176353973E-2</v>
      </c>
      <c r="H726" s="108">
        <f t="shared" si="23"/>
        <v>1.9588424686189668E-2</v>
      </c>
      <c r="I726" s="136">
        <f t="shared" si="24"/>
        <v>4.1428795802029751E-6</v>
      </c>
      <c r="J726" s="398"/>
      <c r="K726" s="375"/>
      <c r="L726" s="409"/>
      <c r="M726" s="376"/>
      <c r="N726" s="377"/>
      <c r="O726" s="378"/>
      <c r="P726" s="409"/>
    </row>
    <row r="727" spans="2:16">
      <c r="B727" s="394" t="s">
        <v>86</v>
      </c>
      <c r="C727" s="391" t="s">
        <v>17</v>
      </c>
      <c r="D727" s="392">
        <v>6</v>
      </c>
      <c r="E727" s="401">
        <v>2010</v>
      </c>
      <c r="F727" s="113">
        <v>9.6582664426606915</v>
      </c>
      <c r="G727" s="110">
        <v>2.1811581974446895E-2</v>
      </c>
      <c r="H727" s="108">
        <f t="shared" si="23"/>
        <v>1.9599647352425472E-2</v>
      </c>
      <c r="I727" s="136">
        <f t="shared" si="24"/>
        <v>4.8926547720970543E-6</v>
      </c>
      <c r="J727" s="398"/>
      <c r="K727" s="375"/>
      <c r="L727" s="409"/>
      <c r="M727" s="376"/>
      <c r="N727" s="377"/>
      <c r="O727" s="378"/>
      <c r="P727" s="409"/>
    </row>
    <row r="728" spans="2:16">
      <c r="B728" s="394" t="s">
        <v>82</v>
      </c>
      <c r="C728" s="391" t="s">
        <v>17</v>
      </c>
      <c r="D728" s="392">
        <v>10</v>
      </c>
      <c r="E728" s="401">
        <v>2010</v>
      </c>
      <c r="F728" s="113">
        <v>9.687167954108407</v>
      </c>
      <c r="G728" s="110">
        <v>1.7831174865513218E-2</v>
      </c>
      <c r="H728" s="108">
        <f t="shared" si="23"/>
        <v>1.962191781188722E-2</v>
      </c>
      <c r="I728" s="136">
        <f t="shared" si="24"/>
        <v>3.2067602999882397E-6</v>
      </c>
      <c r="J728" s="398"/>
      <c r="K728" s="375"/>
      <c r="L728" s="409"/>
      <c r="M728" s="376"/>
      <c r="N728" s="377"/>
      <c r="O728" s="378"/>
      <c r="P728" s="409"/>
    </row>
    <row r="729" spans="2:16">
      <c r="B729" s="394" t="s">
        <v>94</v>
      </c>
      <c r="C729" s="391" t="s">
        <v>17</v>
      </c>
      <c r="D729" s="392">
        <v>6</v>
      </c>
      <c r="E729" s="401">
        <v>2013</v>
      </c>
      <c r="F729" s="113">
        <v>9.7189380020894092</v>
      </c>
      <c r="G729" s="110">
        <v>2.2030717150263217E-2</v>
      </c>
      <c r="H729" s="108">
        <f t="shared" si="23"/>
        <v>1.9646490692598734E-2</v>
      </c>
      <c r="I729" s="136">
        <f t="shared" si="24"/>
        <v>5.6845358014273257E-6</v>
      </c>
      <c r="J729" s="398"/>
      <c r="K729" s="375"/>
      <c r="L729" s="409"/>
      <c r="M729" s="376"/>
      <c r="N729" s="377"/>
      <c r="O729" s="378"/>
      <c r="P729" s="409"/>
    </row>
    <row r="730" spans="2:16">
      <c r="B730" s="394" t="s">
        <v>95</v>
      </c>
      <c r="C730" s="391" t="s">
        <v>17</v>
      </c>
      <c r="D730" s="392">
        <v>6</v>
      </c>
      <c r="E730" s="401">
        <v>2013</v>
      </c>
      <c r="F730" s="113">
        <v>9.7244137036636769</v>
      </c>
      <c r="G730" s="110">
        <v>2.215870675413166E-2</v>
      </c>
      <c r="H730" s="108">
        <f t="shared" si="23"/>
        <v>1.9650735651571043E-2</v>
      </c>
      <c r="I730" s="136">
        <f t="shared" si="24"/>
        <v>6.2899190512791188E-6</v>
      </c>
      <c r="J730" s="398"/>
      <c r="K730" s="375"/>
      <c r="L730" s="409"/>
      <c r="M730" s="376"/>
      <c r="N730" s="377"/>
      <c r="O730" s="378"/>
      <c r="P730" s="409"/>
    </row>
    <row r="731" spans="2:16">
      <c r="B731" s="394" t="s">
        <v>86</v>
      </c>
      <c r="C731" s="391" t="s">
        <v>17</v>
      </c>
      <c r="D731" s="392">
        <v>5</v>
      </c>
      <c r="E731" s="401">
        <v>2010</v>
      </c>
      <c r="F731" s="113">
        <v>9.7406212313809863</v>
      </c>
      <c r="G731" s="110">
        <v>2.1021359157883623E-2</v>
      </c>
      <c r="H731" s="108">
        <f t="shared" si="23"/>
        <v>1.9663317028060227E-2</v>
      </c>
      <c r="I731" s="136">
        <f t="shared" si="24"/>
        <v>1.8442784263752639E-6</v>
      </c>
      <c r="J731" s="398"/>
      <c r="K731" s="375"/>
      <c r="L731" s="409"/>
      <c r="M731" s="376"/>
      <c r="N731" s="377"/>
      <c r="O731" s="378"/>
      <c r="P731" s="409"/>
    </row>
    <row r="732" spans="2:16">
      <c r="B732" s="394" t="s">
        <v>82</v>
      </c>
      <c r="C732" s="391" t="s">
        <v>17</v>
      </c>
      <c r="D732" s="392">
        <v>9</v>
      </c>
      <c r="E732" s="401">
        <v>2010</v>
      </c>
      <c r="F732" s="113">
        <v>9.7695227428287001</v>
      </c>
      <c r="G732" s="110">
        <v>1.637989420743784E-2</v>
      </c>
      <c r="H732" s="108">
        <f t="shared" si="23"/>
        <v>1.968581427963758E-2</v>
      </c>
      <c r="I732" s="136">
        <f t="shared" si="24"/>
        <v>1.0929107523773132E-5</v>
      </c>
      <c r="J732" s="398"/>
      <c r="K732" s="375"/>
      <c r="L732" s="409"/>
      <c r="M732" s="376"/>
      <c r="N732" s="377"/>
      <c r="O732" s="378"/>
      <c r="P732" s="409"/>
    </row>
    <row r="733" spans="2:16">
      <c r="B733" s="394" t="s">
        <v>94</v>
      </c>
      <c r="C733" s="391" t="s">
        <v>17</v>
      </c>
      <c r="D733" s="392">
        <v>5</v>
      </c>
      <c r="E733" s="401">
        <v>2013</v>
      </c>
      <c r="F733" s="113">
        <v>9.8032913727940976</v>
      </c>
      <c r="G733" s="110">
        <v>2.3025191645869528E-2</v>
      </c>
      <c r="H733" s="108">
        <f t="shared" si="23"/>
        <v>1.9712200478332165E-2</v>
      </c>
      <c r="I733" s="136">
        <f t="shared" si="24"/>
        <v>1.0975910476180585E-5</v>
      </c>
      <c r="J733" s="398"/>
      <c r="K733" s="375"/>
      <c r="L733" s="409"/>
      <c r="M733" s="376"/>
      <c r="N733" s="377"/>
      <c r="O733" s="378"/>
      <c r="P733" s="409"/>
    </row>
    <row r="734" spans="2:16">
      <c r="B734" s="394" t="s">
        <v>95</v>
      </c>
      <c r="C734" s="391" t="s">
        <v>17</v>
      </c>
      <c r="D734" s="392">
        <v>5</v>
      </c>
      <c r="E734" s="401">
        <v>2013</v>
      </c>
      <c r="F734" s="113">
        <v>9.8087670743683599</v>
      </c>
      <c r="G734" s="110">
        <v>2.3248012691891345E-2</v>
      </c>
      <c r="H734" s="108">
        <f t="shared" si="23"/>
        <v>1.9716489260134491E-2</v>
      </c>
      <c r="I734" s="136">
        <f t="shared" si="24"/>
        <v>1.2471657749047709E-5</v>
      </c>
      <c r="J734" s="398"/>
      <c r="K734" s="375"/>
      <c r="L734" s="409"/>
      <c r="M734" s="376"/>
      <c r="N734" s="377"/>
      <c r="O734" s="378"/>
      <c r="P734" s="409"/>
    </row>
    <row r="735" spans="2:16">
      <c r="B735" s="394" t="s">
        <v>86</v>
      </c>
      <c r="C735" s="391" t="s">
        <v>17</v>
      </c>
      <c r="D735" s="392">
        <v>4</v>
      </c>
      <c r="E735" s="401">
        <v>2010</v>
      </c>
      <c r="F735" s="113">
        <v>9.8232841764669292</v>
      </c>
      <c r="G735" s="110">
        <v>1.845996263766227E-2</v>
      </c>
      <c r="H735" s="108">
        <f t="shared" si="23"/>
        <v>1.9727873326813396E-2</v>
      </c>
      <c r="I735" s="136">
        <f t="shared" si="24"/>
        <v>1.6075975156636824E-6</v>
      </c>
      <c r="J735" s="398"/>
      <c r="K735" s="375"/>
      <c r="L735" s="409"/>
      <c r="M735" s="376"/>
      <c r="N735" s="377"/>
      <c r="O735" s="378"/>
      <c r="P735" s="409"/>
    </row>
    <row r="736" spans="2:16">
      <c r="B736" s="394" t="s">
        <v>82</v>
      </c>
      <c r="C736" s="391" t="s">
        <v>17</v>
      </c>
      <c r="D736" s="392">
        <v>8</v>
      </c>
      <c r="E736" s="401">
        <v>2010</v>
      </c>
      <c r="F736" s="113">
        <v>9.8536494306514832</v>
      </c>
      <c r="G736" s="110">
        <v>1.7735179933413826E-2</v>
      </c>
      <c r="H736" s="108">
        <f t="shared" si="23"/>
        <v>1.9751749527086512E-2</v>
      </c>
      <c r="I736" s="136">
        <f t="shared" si="24"/>
        <v>4.0665529261252244E-6</v>
      </c>
      <c r="J736" s="398"/>
      <c r="K736" s="375"/>
      <c r="L736" s="409"/>
      <c r="M736" s="376"/>
      <c r="N736" s="377"/>
      <c r="O736" s="378"/>
      <c r="P736" s="409"/>
    </row>
    <row r="737" spans="2:16">
      <c r="B737" s="394" t="s">
        <v>94</v>
      </c>
      <c r="C737" s="391" t="s">
        <v>17</v>
      </c>
      <c r="D737" s="392">
        <v>4</v>
      </c>
      <c r="E737" s="401">
        <v>2013</v>
      </c>
      <c r="F737" s="113">
        <v>9.8868114845635606</v>
      </c>
      <c r="G737" s="110">
        <v>2.4125749803797E-2</v>
      </c>
      <c r="H737" s="108">
        <f t="shared" si="23"/>
        <v>1.9777923976151635E-2</v>
      </c>
      <c r="I737" s="136">
        <f t="shared" si="24"/>
        <v>1.8903589427540103E-5</v>
      </c>
      <c r="J737" s="398"/>
      <c r="K737" s="375"/>
      <c r="L737" s="409"/>
      <c r="M737" s="376"/>
      <c r="N737" s="377"/>
      <c r="O737" s="378"/>
      <c r="P737" s="409"/>
    </row>
    <row r="738" spans="2:16">
      <c r="B738" s="394" t="s">
        <v>95</v>
      </c>
      <c r="C738" s="391" t="s">
        <v>17</v>
      </c>
      <c r="D738" s="392">
        <v>4</v>
      </c>
      <c r="E738" s="401">
        <v>2013</v>
      </c>
      <c r="F738" s="113">
        <v>9.8922871861378301</v>
      </c>
      <c r="G738" s="110">
        <v>2.4102463362883419E-2</v>
      </c>
      <c r="H738" s="108">
        <f t="shared" si="23"/>
        <v>1.9782255821437181E-2</v>
      </c>
      <c r="I738" s="136">
        <f t="shared" si="24"/>
        <v>1.866419320116895E-5</v>
      </c>
      <c r="J738" s="398"/>
      <c r="K738" s="375"/>
      <c r="L738" s="409"/>
      <c r="M738" s="376"/>
      <c r="N738" s="377"/>
      <c r="O738" s="378"/>
      <c r="P738" s="409"/>
    </row>
    <row r="739" spans="2:16">
      <c r="B739" s="394" t="s">
        <v>86</v>
      </c>
      <c r="C739" s="391" t="s">
        <v>17</v>
      </c>
      <c r="D739" s="392">
        <v>3</v>
      </c>
      <c r="E739" s="401">
        <v>2010</v>
      </c>
      <c r="F739" s="113">
        <v>9.9092342945570344</v>
      </c>
      <c r="G739" s="110">
        <v>2.3455430613776557E-2</v>
      </c>
      <c r="H739" s="108">
        <f t="shared" si="23"/>
        <v>1.9795680544877826E-2</v>
      </c>
      <c r="I739" s="136">
        <f t="shared" si="24"/>
        <v>1.3393770566804262E-5</v>
      </c>
      <c r="J739" s="398"/>
      <c r="K739" s="375"/>
      <c r="L739" s="409"/>
      <c r="M739" s="376"/>
      <c r="N739" s="377"/>
      <c r="O739" s="378"/>
      <c r="P739" s="409"/>
    </row>
    <row r="740" spans="2:16">
      <c r="B740" s="394" t="s">
        <v>82</v>
      </c>
      <c r="C740" s="391" t="s">
        <v>17</v>
      </c>
      <c r="D740" s="392">
        <v>7</v>
      </c>
      <c r="E740" s="401">
        <v>2010</v>
      </c>
      <c r="F740" s="113">
        <v>9.9382739095264743</v>
      </c>
      <c r="G740" s="110">
        <v>2.0073096179435125E-2</v>
      </c>
      <c r="H740" s="108">
        <f t="shared" si="23"/>
        <v>1.9818746888133114E-2</v>
      </c>
      <c r="I740" s="136">
        <f t="shared" si="24"/>
        <v>6.4693561985835369E-8</v>
      </c>
      <c r="J740" s="398"/>
      <c r="K740" s="375"/>
      <c r="L740" s="409"/>
      <c r="M740" s="376"/>
      <c r="N740" s="377"/>
      <c r="O740" s="378"/>
      <c r="P740" s="409"/>
    </row>
    <row r="741" spans="2:16">
      <c r="B741" s="394" t="s">
        <v>95</v>
      </c>
      <c r="C741" s="391" t="s">
        <v>17</v>
      </c>
      <c r="D741" s="392">
        <v>3</v>
      </c>
      <c r="E741" s="401">
        <v>2013</v>
      </c>
      <c r="F741" s="113">
        <v>9.9657768651608478</v>
      </c>
      <c r="G741" s="110">
        <v>2.0391813847983858E-2</v>
      </c>
      <c r="H741" s="108">
        <f t="shared" si="23"/>
        <v>1.9840665249327576E-2</v>
      </c>
      <c r="I741" s="136">
        <f t="shared" si="24"/>
        <v>3.0376477780078355E-7</v>
      </c>
      <c r="J741" s="398"/>
      <c r="K741" s="375"/>
      <c r="L741" s="409"/>
      <c r="M741" s="376"/>
      <c r="N741" s="377"/>
      <c r="O741" s="378"/>
      <c r="P741" s="409"/>
    </row>
    <row r="742" spans="2:16">
      <c r="B742" s="394" t="s">
        <v>94</v>
      </c>
      <c r="C742" s="391" t="s">
        <v>17</v>
      </c>
      <c r="D742" s="392">
        <v>3</v>
      </c>
      <c r="E742" s="401">
        <v>2013</v>
      </c>
      <c r="F742" s="113">
        <v>9.9755754890305877</v>
      </c>
      <c r="G742" s="110">
        <v>1.9896211810637169E-2</v>
      </c>
      <c r="H742" s="108">
        <f t="shared" si="23"/>
        <v>1.9848491246055602E-2</v>
      </c>
      <c r="I742" s="136">
        <f t="shared" si="24"/>
        <v>2.2772522839834706E-9</v>
      </c>
      <c r="J742" s="398"/>
      <c r="K742" s="375"/>
      <c r="L742" s="409"/>
      <c r="M742" s="376"/>
      <c r="N742" s="377"/>
      <c r="O742" s="378"/>
      <c r="P742" s="409"/>
    </row>
    <row r="743" spans="2:16">
      <c r="B743" s="394" t="s">
        <v>86</v>
      </c>
      <c r="C743" s="391" t="s">
        <v>17</v>
      </c>
      <c r="D743" s="392">
        <v>2</v>
      </c>
      <c r="E743" s="401">
        <v>2010</v>
      </c>
      <c r="F743" s="113">
        <v>9.9767282683093779</v>
      </c>
      <c r="G743" s="110">
        <v>2.451277866575453E-2</v>
      </c>
      <c r="H743" s="108">
        <f t="shared" si="23"/>
        <v>1.9849412538982442E-2</v>
      </c>
      <c r="I743" s="136">
        <f t="shared" si="24"/>
        <v>2.1746983632325305E-5</v>
      </c>
      <c r="J743" s="398"/>
      <c r="K743" s="375"/>
      <c r="L743" s="409"/>
      <c r="M743" s="376"/>
      <c r="N743" s="377"/>
      <c r="O743" s="378"/>
      <c r="P743" s="409"/>
    </row>
    <row r="744" spans="2:16">
      <c r="B744" s="394" t="s">
        <v>82</v>
      </c>
      <c r="C744" s="391" t="s">
        <v>17</v>
      </c>
      <c r="D744" s="392">
        <v>6</v>
      </c>
      <c r="E744" s="401">
        <v>2010</v>
      </c>
      <c r="F744" s="113">
        <v>9.9898699520876111</v>
      </c>
      <c r="G744" s="110">
        <v>2.0325528247401744E-2</v>
      </c>
      <c r="H744" s="108">
        <f t="shared" si="23"/>
        <v>1.9859924010247547E-2</v>
      </c>
      <c r="I744" s="136">
        <f t="shared" si="24"/>
        <v>2.1678730565594172E-7</v>
      </c>
      <c r="J744" s="398"/>
      <c r="K744" s="375"/>
      <c r="L744" s="409"/>
      <c r="M744" s="376"/>
      <c r="N744" s="377"/>
      <c r="O744" s="378"/>
      <c r="P744" s="409"/>
    </row>
    <row r="745" spans="2:16">
      <c r="B745" s="388" t="s">
        <v>94</v>
      </c>
      <c r="C745" s="389" t="s">
        <v>17</v>
      </c>
      <c r="D745" s="390">
        <v>2</v>
      </c>
      <c r="E745" s="402">
        <v>2013</v>
      </c>
      <c r="F745" s="77">
        <v>10.016427104722801</v>
      </c>
      <c r="G745" s="118">
        <v>2.1013113193571395E-2</v>
      </c>
      <c r="H745" s="108">
        <f t="shared" si="23"/>
        <v>1.988121488557159E-2</v>
      </c>
      <c r="I745" s="151">
        <f t="shared" si="24"/>
        <v>1.2811937796528224E-6</v>
      </c>
      <c r="J745" s="398"/>
      <c r="K745" s="375"/>
      <c r="L745" s="409"/>
      <c r="M745" s="376"/>
      <c r="N745" s="377"/>
      <c r="O745" s="378"/>
      <c r="P745" s="409"/>
    </row>
    <row r="746" spans="2:16">
      <c r="F746" s="167"/>
      <c r="H746" s="183" t="s">
        <v>72</v>
      </c>
      <c r="I746" s="183">
        <f>SUM(I7:I745)</f>
        <v>5.0771747558124268E-3</v>
      </c>
      <c r="J746" s="398"/>
      <c r="K746" s="410"/>
      <c r="L746" s="410"/>
      <c r="M746" s="375"/>
      <c r="N746" s="375"/>
      <c r="O746" s="375"/>
      <c r="P746" s="375"/>
    </row>
  </sheetData>
  <sortState ref="B2:M741">
    <sortCondition ref="B2"/>
  </sortState>
  <mergeCells count="3">
    <mergeCell ref="K5:L5"/>
    <mergeCell ref="D5:E5"/>
    <mergeCell ref="B3:O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40</vt:i4>
      </vt:variant>
    </vt:vector>
  </HeadingPairs>
  <Company/>
  <LinksUpToDate>false</LinksUpToDate>
  <SharedDoc>false</SharedDoc>
  <HyperlinksChanged>false</HyperlinksChanged>
  <AppVersion>14.0300</AppVersion>
  <TotalTime>0</TotalTim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2016-07-26T23:51:00Z</dcterms:created>
  <dcterms:modified xsi:type="dcterms:W3CDTF">2016-07-26T23:51:00Z</dcterms:modified>
  <cp:revision>1</cp:revision>
</cp:coreProperties>
</file>